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A66D2E2-F995-402B-9C1C-0ABF9CC81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0" l="1"/>
  <c r="F31" i="20"/>
  <c r="E31" i="20"/>
  <c r="D31" i="20"/>
  <c r="F24" i="20"/>
  <c r="E24" i="20"/>
  <c r="D24" i="20"/>
  <c r="F21" i="20"/>
  <c r="E21" i="20"/>
  <c r="D21" i="20"/>
  <c r="F14" i="20"/>
  <c r="E14" i="20"/>
  <c r="D14" i="20"/>
  <c r="F11" i="20"/>
  <c r="F15" i="20" s="1"/>
  <c r="E11" i="20"/>
  <c r="D11" i="20"/>
  <c r="D15" i="20" s="1"/>
  <c r="D25" i="20" l="1"/>
  <c r="E25" i="20"/>
  <c r="F25" i="20"/>
  <c r="L16" i="16"/>
  <c r="M16" i="16"/>
  <c r="N16" i="16"/>
  <c r="L20" i="16"/>
  <c r="M20" i="16"/>
  <c r="N20" i="16"/>
  <c r="L23" i="16"/>
  <c r="M23" i="16"/>
  <c r="N23" i="16"/>
  <c r="L28" i="16"/>
  <c r="M28" i="16"/>
  <c r="N28" i="16"/>
  <c r="L38" i="16"/>
  <c r="L48" i="16" s="1"/>
  <c r="M38" i="16"/>
  <c r="M48" i="16" s="1"/>
  <c r="N38" i="16"/>
  <c r="N48" i="16" s="1"/>
  <c r="L43" i="16"/>
  <c r="M43" i="16"/>
  <c r="N43" i="16"/>
  <c r="L47" i="16"/>
  <c r="M47" i="16"/>
  <c r="N47" i="16"/>
  <c r="L53" i="16"/>
  <c r="M53" i="16"/>
  <c r="N53" i="16"/>
  <c r="L77" i="16"/>
  <c r="M77" i="16"/>
  <c r="N77" i="16"/>
  <c r="L70" i="16"/>
  <c r="M70" i="16"/>
  <c r="N70" i="16"/>
  <c r="L81" i="16"/>
  <c r="M81" i="16"/>
  <c r="N81" i="16"/>
  <c r="N59" i="16"/>
  <c r="M59" i="16"/>
  <c r="L59" i="16"/>
  <c r="L63" i="16"/>
  <c r="M63" i="16"/>
  <c r="N63" i="16"/>
  <c r="M56" i="16"/>
  <c r="N56" i="16"/>
  <c r="L56" i="16"/>
  <c r="H8" i="15"/>
  <c r="H9" i="15" s="1"/>
  <c r="I8" i="15"/>
  <c r="I9" i="15" s="1"/>
  <c r="G8" i="15"/>
  <c r="G9" i="15" s="1"/>
  <c r="L84" i="16"/>
  <c r="M84" i="16"/>
  <c r="N84" i="16"/>
  <c r="N64" i="16" l="1"/>
  <c r="M64" i="16"/>
  <c r="L64" i="16"/>
  <c r="N85" i="16"/>
  <c r="M85" i="16" l="1"/>
  <c r="L85" i="16"/>
  <c r="N86" i="16" l="1"/>
  <c r="I5" i="12" s="1"/>
  <c r="M86" i="16"/>
  <c r="D5" i="12" s="1"/>
  <c r="L86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<sst xmlns="http://schemas.openxmlformats.org/spreadsheetml/2006/main" count="546" uniqueCount="340">
  <si>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</si>
  <si>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</si>
  <si>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</si>
  <si>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</si>
  <si>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</si>
  <si>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</si>
  <si>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</si>
  <si>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</si>
  <si>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</si>
  <si>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</si>
  <si>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</si>
  <si>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</si>
  <si>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</si>
  <si>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</si>
  <si>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</si>
  <si>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</si>
  <si>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</si>
  <si>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</si>
  <si>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</si>
  <si>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</si>
  <si>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</si>
  <si>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</si>
  <si>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</si>
  <si>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</si>
  <si>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</si>
  <si>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</si>
  <si>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</si>
  <si>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</si>
  <si>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</si>
  <si>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</si>
  <si>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</si>
  <si>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</si>
  <si>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</si>
  <si>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</si>
  <si>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</si>
  <si>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</si>
  <si>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</si>
  <si>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</si>
  <si>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</si>
  <si>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</si>
  <si>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</si>
  <si>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</si>
  <si>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</si>
  <si>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</si>
  <si>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</si>
  <si>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</si>
  <si>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</si>
  <si>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</si>
  <si>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</si>
  <si>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</si>
  <si>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</si>
  <si>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</si>
  <si>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</si>
  <si>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</si>
  <si>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</si>
  <si>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</si>
  <si>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</si>
  <si>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</si>
  <si>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</si>
  <si>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</si>
  <si>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</si>
  <si>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</si>
  <si>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</si>
  <si>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</si>
  <si>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</si>
  <si>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</si>
  <si>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</si>
  <si>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</si>
  <si>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</si>
  <si>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</si>
  <si>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</si>
  <si>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</si>
  <si>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</si>
  <si>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</si>
  <si>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</si>
  <si>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</si>
  <si>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</si>
  <si>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</si>
  <si>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</si>
  <si>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</si>
  <si>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</si>
  <si>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</si>
  <si>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</si>
  <si>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</si>
  <si>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</si>
  <si>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</si>
  <si>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</si>
  <si>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</si>
  <si>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</si>
  <si>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</si>
  <si>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</si>
  <si>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</si>
  <si>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</si>
  <si>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</si>
  <si>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</si>
  <si>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</si>
  <si>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</si>
  <si>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</si>
  <si>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</si>
  <si>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</si>
  <si>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</si>
  <si>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</si>
  <si>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</si>
  <si>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</si>
  <si>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</si>
  <si>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</si>
  <si>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</si>
  <si>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</si>
  <si>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</si>
  <si>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</si>
  <si>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</si>
  <si>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</si>
  <si>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</si>
  <si>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</si>
  <si>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</si>
  <si>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</si>
  <si>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</si>
  <si>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</si>
  <si>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</si>
  <si>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</si>
  <si>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</si>
  <si>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</si>
  <si>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</si>
  <si>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</si>
  <si>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</si>
  <si>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</si>
  <si>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</si>
  <si>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</si>
  <si>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</si>
  <si>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</si>
  <si>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</si>
  <si>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</si>
  <si>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</si>
  <si>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</si>
  <si>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</si>
  <si>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</si>
  <si>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</si>
  <si>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</si>
  <si>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</si>
  <si>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</si>
  <si>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</si>
  <si>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</si>
  <si>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</si>
  <si>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</si>
  <si>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</si>
  <si>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</si>
  <si>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</si>
  <si>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</si>
  <si>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</si>
  <si>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</si>
  <si>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</si>
  <si>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</si>
  <si>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</si>
  <si>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</si>
  <si>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</si>
  <si>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</si>
  <si>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</si>
  <si>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</si>
  <si>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</si>
  <si>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</si>
  <si>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</si>
  <si>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</si>
  <si>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</si>
  <si>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</si>
  <si>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</si>
  <si>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</si>
  <si>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</si>
  <si>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</si>
  <si>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</si>
  <si>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</si>
  <si>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</si>
  <si>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</si>
  <si>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</si>
  <si>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</si>
  <si>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</si>
  <si>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</si>
  <si>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</si>
  <si>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</si>
  <si>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</si>
  <si>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</si>
  <si>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</si>
  <si>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</si>
  <si>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</si>
  <si>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</si>
  <si>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</si>
  <si>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</si>
  <si>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</si>
  <si>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</si>
  <si>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</si>
  <si>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</si>
  <si>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</si>
  <si>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</si>
  <si>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</si>
  <si>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</si>
  <si>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</si>
  <si>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</si>
  <si>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</si>
  <si>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</si>
  <si>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</si>
  <si>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</si>
  <si>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</si>
  <si>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</si>
  <si>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</si>
  <si>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</si>
  <si>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</si>
  <si>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</si>
  <si>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</si>
  <si>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</si>
  <si>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</si>
  <si>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</si>
  <si>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</si>
  <si>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</si>
  <si>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</si>
  <si>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</si>
  <si>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</si>
  <si>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</si>
  <si>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</si>
  <si>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</si>
  <si>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</si>
  <si>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</si>
  <si>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</si>
  <si>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</si>
  <si>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</si>
  <si>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</si>
  <si>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</si>
  <si>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</si>
  <si>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</si>
  <si>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</si>
  <si>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</si>
  <si>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</si>
  <si>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</si>
  <si>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</si>
  <si>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</si>
  <si>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</si>
  <si>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</si>
  <si>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</si>
  <si>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</si>
  <si>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</si>
  <si>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</si>
  <si>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</si>
  <si>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</si>
  <si>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</si>
  <si>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</si>
  <si>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</si>
  <si>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</si>
  <si>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</si>
  <si>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</si>
  <si>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</si>
  <si>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</si>
  <si>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</si>
  <si>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</si>
  <si>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</si>
  <si>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</si>
  <si>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</si>
  <si>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</si>
  <si>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</si>
  <si>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</si>
  <si>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</si>
  <si>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</si>
  <si>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</si>
  <si>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</si>
  <si>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</si>
  <si>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</si>
  <si>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</si>
  <si>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</si>
  <si>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</si>
  <si>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</si>
  <si>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</si>
  <si>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</si>
  <si>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</si>
  <si>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</si>
  <si>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</si>
  <si>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</si>
  <si>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</si>
  <si>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</si>
  <si>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</si>
  <si>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</si>
  <si>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</si>
  <si>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</si>
  <si>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</si>
  <si>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</si>
  <si>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</si>
  <si>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</si>
  <si>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</si>
  <si>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</si>
  <si>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</si>
  <si>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</si>
  <si>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</si>
  <si>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</si>
  <si>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</si>
  <si>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</si>
  <si>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</si>
  <si>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</si>
  <si>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</si>
  <si>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</si>
  <si>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</si>
  <si>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</si>
  <si>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</si>
  <si>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</si>
  <si>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</si>
  <si>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</si>
  <si>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</si>
  <si>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</si>
  <si>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</si>
  <si>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</si>
  <si>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</si>
  <si>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</si>
  <si>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</si>
  <si>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</si>
  <si>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</si>
  <si>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</si>
  <si>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</si>
  <si>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</si>
  <si>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</si>
  <si>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</si>
  <si>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</si>
  <si>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>Bulletin No (135)</t>
  </si>
  <si>
    <t>ISX Trading Indices of Wednesday 5/8/2026</t>
  </si>
  <si>
    <t>Wednesday 5/8/2026</t>
  </si>
  <si>
    <t>Iraq Stock Exchange not trading companies of Wednesday 5/8/2026</t>
  </si>
  <si>
    <t xml:space="preserve">OTC Platform Trading Bulletin No (135) </t>
  </si>
  <si>
    <t xml:space="preserve">Regular Market Bulletin No (135) </t>
  </si>
  <si>
    <t>Second Platform Market Bulletin No (135)</t>
  </si>
  <si>
    <t xml:space="preserve">Undisclosed Platform Companies Bulletin No (135) </t>
  </si>
  <si>
    <t>special orders</t>
  </si>
  <si>
    <t>Non Iraqis' Bulletin  Wednesday  Aug  5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</si>
  <si>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</si>
  <si>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</si>
  <si>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</si>
  <si>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</si>
  <si>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</si>
  <si>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National Bank Of Iraq </t>
  </si>
  <si>
    <t>Al-Mansour Bank</t>
  </si>
  <si>
    <t>Total Bank sector</t>
  </si>
  <si>
    <t>Total Agricultural Sector</t>
  </si>
  <si>
    <t xml:space="preserve">Asia cell </t>
  </si>
  <si>
    <t>Total Telecommunication sector</t>
  </si>
  <si>
    <t>Non Iraqi Trading of Regular Market (Sell)</t>
  </si>
  <si>
    <t>Non Iraqi Undisclosed Platform Companies (Buy)</t>
  </si>
  <si>
    <t>Al-Ithmar Brokerage Company (buyer) and Al-Hikma Brokerage Company (seller) executed a cross transaction on the shares of Noor Iraq Bank, involving 11,250,000,000 shares with a total value of IQD 2,250,000,000. The transaction was executed during the additional trading session (after 1:00 p.m.) in accordance with the procedures governing the execution of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</si>
</sst>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2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140" xfId="0" applyFont="1" applyBorder="1" applyAlignment="1">
      <alignment horizontal="center" vertical="center" wrapText="1"/>
    </xf>
    <xf numFmtId="0" fontId="81" fillId="0" borderId="141" xfId="0" applyFont="1" applyBorder="1" applyAlignment="1">
      <alignment horizontal="center" vertical="center" wrapText="1"/>
    </xf>
    <xf numFmtId="164" fontId="82" fillId="3" borderId="136" xfId="0" applyNumberFormat="1" applyFont="1" applyFill="1" applyBorder="1" applyAlignment="1">
      <alignment horizontal="left" vertical="top" wrapText="1"/>
    </xf>
    <xf numFmtId="164" fontId="82" fillId="3" borderId="132" xfId="0" applyNumberFormat="1" applyFont="1" applyFill="1" applyBorder="1" applyAlignment="1">
      <alignment horizontal="left" vertical="top" wrapText="1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3" fillId="0" borderId="0" xfId="0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0" fontId="86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80" fillId="0" borderId="132" xfId="0" applyFont="1" applyBorder="1"/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vertical="center"/>
    </xf>
    <xf numFmtId="167" fontId="85" fillId="0" borderId="130" xfId="1500" applyNumberFormat="1" applyFont="1" applyBorder="1" applyAlignment="1">
      <alignment vertical="center"/>
    </xf>
    <xf numFmtId="167" fontId="80" fillId="0" borderId="132" xfId="1500" applyNumberFormat="1" applyFont="1" applyBorder="1"/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1" fontId="86" fillId="0" borderId="0" xfId="1500" applyNumberFormat="1" applyFont="1" applyAlignment="1">
      <alignment horizontal="center" vertical="center"/>
    </xf>
    <xf numFmtId="167" fontId="86" fillId="0" borderId="0" xfId="1500" applyNumberFormat="1" applyFont="1"/>
    <xf numFmtId="0" fontId="88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7" fontId="86" fillId="3" borderId="0" xfId="1500" applyNumberFormat="1" applyFont="1" applyFill="1" applyBorder="1" applyAlignment="1">
      <alignment vertical="center"/>
    </xf>
    <xf numFmtId="167" fontId="86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167" fontId="79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28576</xdr:rowOff>
    </xdr:from>
    <xdr:to>
      <xdr:col>6</xdr:col>
      <xdr:colOff>1085850</xdr:colOff>
      <xdr:row>22</xdr:row>
      <xdr:rowOff>371476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B9B01-EBA6-BB3D-FFCB-18AE30DDB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4714876"/>
          <a:ext cx="5686425" cy="2686050"/>
        </a:xfrm>
        <a:prstGeom prst="rect">
          <a:avLst/>
        </a:prstGeom>
      </xdr:spPr>
    </xdr:pic>
    <xdr:clientData/>
  </xdr:twoCellAnchor>
  <xdr:twoCellAnchor editAs="oneCell">
    <xdr:from>
      <xdr:col>6</xdr:col>
      <xdr:colOff>1104900</xdr:colOff>
      <xdr:row>15</xdr:row>
      <xdr:rowOff>28576</xdr:rowOff>
    </xdr:from>
    <xdr:to>
      <xdr:col>13</xdr:col>
      <xdr:colOff>2466975</xdr:colOff>
      <xdr:row>22</xdr:row>
      <xdr:rowOff>371476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002D89-667F-D2C3-B7F9-23D7EB7C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8850" y="4714876"/>
          <a:ext cx="6257925" cy="26860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304800</xdr:rowOff>
    </xdr:from>
    <xdr:to>
      <xdr:col>13</xdr:col>
      <xdr:colOff>2466975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9F827C-825E-B0FB-0F06-CA03E3909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1847850"/>
          <a:ext cx="330517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16565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E8A94E-64EC-2369-0141-D5BCE97B7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49217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29</xdr:row>
      <xdr:rowOff>16565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D7CFA-C556-8726-EC9C-7325B217C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49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0</xdr:row>
      <xdr:rowOff>483577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64</xdr:row>
      <xdr:rowOff>28256</xdr:rowOff>
    </xdr:from>
    <xdr:to>
      <xdr:col>13</xdr:col>
      <xdr:colOff>1522971</xdr:colOff>
      <xdr:row>64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48</xdr:row>
      <xdr:rowOff>23546</xdr:rowOff>
    </xdr:from>
    <xdr:to>
      <xdr:col>13</xdr:col>
      <xdr:colOff>1497014</xdr:colOff>
      <xdr:row>48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4" zoomScaleNormal="100" workbookViewId="0">
      <selection activeCell="S18" sqref="S18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5" t="s">
        <v>0</v>
      </c>
      <c r="C1" s="136"/>
      <c r="D1" s="137"/>
      <c r="E1" s="138"/>
      <c r="F1" s="139"/>
      <c r="G1" s="139"/>
      <c r="H1" s="139"/>
      <c r="I1" s="139"/>
      <c r="J1" s="139"/>
      <c r="K1" s="140"/>
      <c r="L1" s="19"/>
      <c r="M1" s="19"/>
      <c r="N1" s="19"/>
    </row>
    <row r="2" spans="2:16" ht="30" customHeight="1">
      <c r="B2" s="148" t="s">
        <v>316</v>
      </c>
      <c r="C2" s="149"/>
      <c r="D2" s="15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1" t="s">
        <v>317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4" t="s">
        <v>62</v>
      </c>
      <c r="C5" s="145"/>
      <c r="D5" s="146">
        <f>'Bullient '!M86+OTC!H9</f>
        <v>11960491212</v>
      </c>
      <c r="E5" s="147"/>
      <c r="F5" s="23"/>
      <c r="G5" s="144" t="s">
        <v>63</v>
      </c>
      <c r="H5" s="145"/>
      <c r="I5" s="146">
        <f>'Bullient '!N86+OTC!I9</f>
        <v>3165168864.4700003</v>
      </c>
      <c r="J5" s="147"/>
      <c r="K5" s="24"/>
      <c r="L5" s="144" t="s">
        <v>8</v>
      </c>
      <c r="M5" s="145"/>
      <c r="N5" s="25">
        <f>'Bullient '!L86+OTC!G9</f>
        <v>1264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29"/>
      <c r="L6" s="130"/>
      <c r="M6" s="131"/>
      <c r="N6" s="28"/>
    </row>
    <row r="7" spans="2:16" ht="24.95" customHeight="1">
      <c r="B7" s="132" t="s">
        <v>1</v>
      </c>
      <c r="C7" s="133"/>
      <c r="D7" s="134"/>
      <c r="E7" s="29">
        <v>1037.81</v>
      </c>
      <c r="F7" s="30"/>
      <c r="G7" s="132" t="s">
        <v>5</v>
      </c>
      <c r="H7" s="133"/>
      <c r="I7" s="134"/>
      <c r="J7" s="29">
        <v>1263.32</v>
      </c>
      <c r="K7" s="128"/>
      <c r="L7" s="123"/>
      <c r="M7" s="124"/>
      <c r="N7" s="18"/>
    </row>
    <row r="8" spans="2:16" ht="24.95" customHeight="1">
      <c r="B8" s="132" t="s">
        <v>2</v>
      </c>
      <c r="C8" s="133"/>
      <c r="D8" s="134"/>
      <c r="E8" s="29">
        <v>1040.99</v>
      </c>
      <c r="F8" s="31"/>
      <c r="G8" s="132" t="s">
        <v>6</v>
      </c>
      <c r="H8" s="133"/>
      <c r="I8" s="134"/>
      <c r="J8" s="29">
        <v>1266.46</v>
      </c>
      <c r="K8" s="128"/>
      <c r="L8" s="123"/>
      <c r="M8" s="124"/>
      <c r="N8" s="18"/>
    </row>
    <row r="9" spans="2:16" ht="24.95" customHeight="1">
      <c r="B9" s="125" t="s">
        <v>3</v>
      </c>
      <c r="C9" s="126"/>
      <c r="D9" s="127"/>
      <c r="E9" s="117">
        <f>((E7/E8)-1)*100</f>
        <v>-0.30547843879384917</v>
      </c>
      <c r="F9" s="31"/>
      <c r="G9" s="125" t="s">
        <v>3</v>
      </c>
      <c r="H9" s="126"/>
      <c r="I9" s="127"/>
      <c r="J9" s="117">
        <f>((J7/J8)-1)*100</f>
        <v>-0.24793518942565207</v>
      </c>
      <c r="K9" s="128"/>
      <c r="L9" s="123"/>
      <c r="M9" s="124"/>
      <c r="N9" s="18"/>
    </row>
    <row r="10" spans="2:16" ht="24.95" customHeight="1">
      <c r="B10" s="125" t="s">
        <v>4</v>
      </c>
      <c r="C10" s="126"/>
      <c r="D10" s="127"/>
      <c r="E10" s="117">
        <f>E7-E8</f>
        <v>-3.1800000000000637</v>
      </c>
      <c r="F10" s="21"/>
      <c r="G10" s="125" t="s">
        <v>4</v>
      </c>
      <c r="H10" s="126"/>
      <c r="I10" s="127"/>
      <c r="J10" s="117">
        <f>J7-J8</f>
        <v>-3.1400000000001</v>
      </c>
      <c r="K10" s="128"/>
      <c r="L10" s="123"/>
      <c r="M10" s="12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2"/>
      <c r="L11" s="123"/>
      <c r="M11" s="124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40</v>
      </c>
      <c r="I12" s="39" t="s">
        <v>64</v>
      </c>
      <c r="J12" s="38">
        <v>21</v>
      </c>
      <c r="K12" s="128"/>
      <c r="L12" s="123"/>
      <c r="M12" s="124"/>
      <c r="N12" s="18"/>
      <c r="O12" s="1" t="s">
        <v>254</v>
      </c>
      <c r="P12" s="32"/>
    </row>
    <row r="13" spans="2:16" ht="24.95" customHeight="1">
      <c r="B13" s="37" t="s">
        <v>68</v>
      </c>
      <c r="C13" s="38">
        <v>46</v>
      </c>
      <c r="D13" s="39" t="s">
        <v>64</v>
      </c>
      <c r="E13" s="38">
        <v>1</v>
      </c>
      <c r="F13" s="30"/>
      <c r="G13" s="154" t="s">
        <v>66</v>
      </c>
      <c r="H13" s="155"/>
      <c r="I13" s="156"/>
      <c r="J13" s="38">
        <v>7</v>
      </c>
      <c r="K13" s="128"/>
      <c r="L13" s="123"/>
      <c r="M13" s="124"/>
      <c r="N13" s="18"/>
      <c r="O13" s="32"/>
      <c r="P13" s="32"/>
    </row>
    <row r="14" spans="2:16" ht="24.95" customHeight="1">
      <c r="B14" s="125" t="s">
        <v>81</v>
      </c>
      <c r="C14" s="126" t="s">
        <v>10</v>
      </c>
      <c r="D14" s="127" t="s">
        <v>10</v>
      </c>
      <c r="E14" s="38">
        <v>9</v>
      </c>
      <c r="F14" s="21"/>
      <c r="G14" s="157" t="s">
        <v>67</v>
      </c>
      <c r="H14" s="158"/>
      <c r="I14" s="159"/>
      <c r="J14" s="38">
        <v>19</v>
      </c>
      <c r="K14" s="128"/>
      <c r="L14" s="123"/>
      <c r="M14" s="124"/>
      <c r="N14" s="26"/>
      <c r="O14" s="32"/>
    </row>
    <row r="15" spans="2:16" ht="24.95" customHeight="1">
      <c r="B15" s="125" t="s">
        <v>65</v>
      </c>
      <c r="C15" s="126" t="s">
        <v>11</v>
      </c>
      <c r="D15" s="127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 ht="30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44.25" customHeight="1">
      <c r="A24" s="235" t="s">
        <v>324</v>
      </c>
      <c r="B24" s="236"/>
      <c r="C24" s="237" t="s">
        <v>339</v>
      </c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8"/>
      <c r="O24" s="32"/>
    </row>
    <row r="25" spans="1:15" ht="19.5" customHeight="1">
      <c r="A25" s="151" t="s">
        <v>12</v>
      </c>
      <c r="B25" s="152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</row>
  </sheetData>
  <mergeCells count="33"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1" t="s">
        <v>60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36.75" customHeight="1">
      <c r="A3" s="162" t="s">
        <v>318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21">
      <c r="A4" s="42"/>
      <c r="B4" s="42"/>
      <c r="C4" s="160" t="s">
        <v>13</v>
      </c>
      <c r="D4" s="160"/>
      <c r="E4" s="160"/>
      <c r="F4" s="160"/>
      <c r="G4" s="42"/>
      <c r="H4" s="160" t="s">
        <v>14</v>
      </c>
      <c r="I4" s="160"/>
      <c r="J4" s="160"/>
      <c r="K4" s="16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87</v>
      </c>
      <c r="D6" s="76">
        <v>1.0900000000000001</v>
      </c>
      <c r="E6" s="87">
        <v>9</v>
      </c>
      <c r="F6" s="79">
        <v>935488</v>
      </c>
      <c r="G6" s="42"/>
      <c r="H6" s="46" t="s">
        <v>157</v>
      </c>
      <c r="I6" s="76">
        <v>0.05</v>
      </c>
      <c r="J6" s="88">
        <v>-16.670000000000002</v>
      </c>
      <c r="K6" s="79">
        <v>13823836</v>
      </c>
      <c r="L6" s="1"/>
      <c r="M6" s="1"/>
    </row>
    <row r="7" spans="1:14" s="48" customFormat="1" ht="17.100000000000001" customHeight="1">
      <c r="A7" s="42"/>
      <c r="B7" s="42"/>
      <c r="C7" s="46" t="s">
        <v>163</v>
      </c>
      <c r="D7" s="76">
        <v>4.51</v>
      </c>
      <c r="E7" s="87">
        <v>3.2</v>
      </c>
      <c r="F7" s="79">
        <v>2072163</v>
      </c>
      <c r="G7" s="42"/>
      <c r="H7" s="46" t="s">
        <v>248</v>
      </c>
      <c r="I7" s="76">
        <v>24.3</v>
      </c>
      <c r="J7" s="88">
        <v>-10</v>
      </c>
      <c r="K7" s="79">
        <v>17170</v>
      </c>
      <c r="L7" s="1"/>
    </row>
    <row r="8" spans="1:14" s="48" customFormat="1" ht="17.100000000000001" customHeight="1">
      <c r="A8" s="42"/>
      <c r="B8" s="42"/>
      <c r="C8" s="46" t="s">
        <v>153</v>
      </c>
      <c r="D8" s="76">
        <v>4.8</v>
      </c>
      <c r="E8" s="87">
        <v>3</v>
      </c>
      <c r="F8" s="79">
        <v>101693</v>
      </c>
      <c r="G8" s="42"/>
      <c r="H8" s="46" t="s">
        <v>137</v>
      </c>
      <c r="I8" s="76">
        <v>2.2999999999999998</v>
      </c>
      <c r="J8" s="88">
        <v>-8</v>
      </c>
      <c r="K8" s="79">
        <v>370745</v>
      </c>
    </row>
    <row r="9" spans="1:14" s="48" customFormat="1" ht="17.100000000000001" customHeight="1">
      <c r="A9" s="42"/>
      <c r="B9" s="42"/>
      <c r="C9" s="46" t="s">
        <v>141</v>
      </c>
      <c r="D9" s="76">
        <v>7.01</v>
      </c>
      <c r="E9" s="87">
        <v>2.34</v>
      </c>
      <c r="F9" s="94">
        <v>5790887</v>
      </c>
      <c r="G9" s="42"/>
      <c r="H9" s="101" t="s">
        <v>191</v>
      </c>
      <c r="I9" s="95">
        <v>0.15</v>
      </c>
      <c r="J9" s="105">
        <v>-6.25</v>
      </c>
      <c r="K9" s="94">
        <v>24810988</v>
      </c>
    </row>
    <row r="10" spans="1:14" s="48" customFormat="1" ht="17.100000000000001" customHeight="1">
      <c r="A10" s="42"/>
      <c r="B10" s="42"/>
      <c r="C10" s="46" t="s">
        <v>38</v>
      </c>
      <c r="D10" s="76">
        <v>1.3</v>
      </c>
      <c r="E10" s="87">
        <v>0.78</v>
      </c>
      <c r="F10" s="94">
        <v>2506745</v>
      </c>
      <c r="G10" s="42"/>
      <c r="H10" s="101" t="s">
        <v>294</v>
      </c>
      <c r="I10" s="95">
        <v>0.6</v>
      </c>
      <c r="J10" s="105">
        <v>-6.25</v>
      </c>
      <c r="K10" s="94">
        <v>27170</v>
      </c>
    </row>
    <row r="11" spans="1:14" s="48" customFormat="1" ht="33" customHeight="1">
      <c r="A11" s="42"/>
      <c r="B11" s="42"/>
      <c r="C11" s="161" t="s">
        <v>61</v>
      </c>
      <c r="D11" s="161"/>
      <c r="E11" s="161"/>
      <c r="F11" s="161"/>
      <c r="G11" s="161"/>
      <c r="H11" s="161"/>
      <c r="I11" s="161"/>
      <c r="J11" s="161"/>
      <c r="K11" s="161"/>
    </row>
    <row r="12" spans="1:14" s="48" customFormat="1" ht="33" customHeight="1">
      <c r="A12" s="42"/>
      <c r="B12" s="42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4" ht="29.25" customHeight="1">
      <c r="A13" s="42"/>
      <c r="B13" s="42"/>
      <c r="C13" s="160" t="s">
        <v>18</v>
      </c>
      <c r="D13" s="160"/>
      <c r="E13" s="160"/>
      <c r="F13" s="160"/>
      <c r="G13" s="91"/>
      <c r="H13" s="160" t="s">
        <v>7</v>
      </c>
      <c r="I13" s="160"/>
      <c r="J13" s="160"/>
      <c r="K13" s="16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238</v>
      </c>
      <c r="D15" s="76">
        <v>0.2</v>
      </c>
      <c r="E15" s="77">
        <v>0</v>
      </c>
      <c r="F15" s="79">
        <v>11450002000</v>
      </c>
      <c r="G15" s="1"/>
      <c r="H15" s="46" t="s">
        <v>238</v>
      </c>
      <c r="I15" s="76">
        <v>0.2</v>
      </c>
      <c r="J15" s="77">
        <v>0</v>
      </c>
      <c r="K15" s="79">
        <v>2290000400</v>
      </c>
    </row>
    <row r="16" spans="1:14" ht="17.100000000000001" customHeight="1">
      <c r="A16" s="42"/>
      <c r="B16" s="42"/>
      <c r="C16" s="46" t="s">
        <v>178</v>
      </c>
      <c r="D16" s="76">
        <v>0.35</v>
      </c>
      <c r="E16" s="77">
        <v>-2.78</v>
      </c>
      <c r="F16" s="79">
        <v>164644909</v>
      </c>
      <c r="G16" s="1"/>
      <c r="H16" s="46" t="s">
        <v>200</v>
      </c>
      <c r="I16" s="76">
        <v>2.17</v>
      </c>
      <c r="J16" s="77">
        <v>0</v>
      </c>
      <c r="K16" s="79">
        <v>197777351.80000001</v>
      </c>
    </row>
    <row r="17" spans="1:11" ht="17.100000000000001" customHeight="1">
      <c r="A17" s="42"/>
      <c r="B17" s="42"/>
      <c r="C17" s="46" t="s">
        <v>200</v>
      </c>
      <c r="D17" s="76">
        <v>2.17</v>
      </c>
      <c r="E17" s="77">
        <v>0</v>
      </c>
      <c r="F17" s="79">
        <v>90920297</v>
      </c>
      <c r="G17" s="1"/>
      <c r="H17" s="46" t="s">
        <v>220</v>
      </c>
      <c r="I17" s="76">
        <v>16.05</v>
      </c>
      <c r="J17" s="77">
        <v>-0.06</v>
      </c>
      <c r="K17" s="79">
        <v>154498637.97</v>
      </c>
    </row>
    <row r="18" spans="1:11" ht="17.100000000000001" customHeight="1">
      <c r="A18" s="42"/>
      <c r="B18" s="42"/>
      <c r="C18" s="46" t="s">
        <v>230</v>
      </c>
      <c r="D18" s="76">
        <v>0.24</v>
      </c>
      <c r="E18" s="77">
        <v>0</v>
      </c>
      <c r="F18" s="79">
        <v>72028247</v>
      </c>
      <c r="G18" s="1"/>
      <c r="H18" s="46" t="s">
        <v>212</v>
      </c>
      <c r="I18" s="76">
        <v>4.0199999999999996</v>
      </c>
      <c r="J18" s="77">
        <v>-0.5</v>
      </c>
      <c r="K18" s="79">
        <v>122723953.02</v>
      </c>
    </row>
    <row r="19" spans="1:11" ht="16.5" customHeight="1">
      <c r="A19" s="42"/>
      <c r="B19" s="42"/>
      <c r="C19" s="46" t="s">
        <v>212</v>
      </c>
      <c r="D19" s="76">
        <v>4.0199999999999996</v>
      </c>
      <c r="E19" s="77">
        <v>-0.5</v>
      </c>
      <c r="F19" s="79">
        <v>30437415</v>
      </c>
      <c r="G19" s="1"/>
      <c r="H19" s="46" t="s">
        <v>288</v>
      </c>
      <c r="I19" s="76">
        <v>5.85</v>
      </c>
      <c r="J19" s="77">
        <v>-0.85</v>
      </c>
      <c r="K19" s="79">
        <v>82277191.329999998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90"/>
  <sheetViews>
    <sheetView topLeftCell="A49" zoomScale="130" zoomScaleNormal="130" workbookViewId="0">
      <selection activeCell="B65" sqref="B65:N6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3" s="51" customFormat="1" ht="39" customHeight="1">
      <c r="A1" s="50"/>
      <c r="B1" s="166" t="s">
        <v>321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8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3" ht="13.9" customHeight="1">
      <c r="A3" s="57"/>
      <c r="B3" s="169" t="s">
        <v>29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1"/>
    </row>
    <row r="4" spans="1:33" ht="13.9" customHeight="1">
      <c r="A4" s="57"/>
      <c r="B4" s="101" t="s">
        <v>286</v>
      </c>
      <c r="C4" s="102" t="s">
        <v>287</v>
      </c>
      <c r="D4" s="95">
        <v>0.34</v>
      </c>
      <c r="E4" s="95">
        <v>0.34</v>
      </c>
      <c r="F4" s="95">
        <v>0.34</v>
      </c>
      <c r="G4" s="95">
        <v>0.34</v>
      </c>
      <c r="H4" s="95">
        <v>0.34</v>
      </c>
      <c r="I4" s="95">
        <v>0.34</v>
      </c>
      <c r="J4" s="95">
        <v>0.34</v>
      </c>
      <c r="K4" s="96">
        <v>0</v>
      </c>
      <c r="L4" s="93">
        <v>3</v>
      </c>
      <c r="M4" s="94">
        <v>2000000</v>
      </c>
      <c r="N4" s="94">
        <v>680000</v>
      </c>
    </row>
    <row r="5" spans="1:33" ht="13.9" customHeight="1">
      <c r="A5" s="57"/>
      <c r="B5" s="101" t="s">
        <v>214</v>
      </c>
      <c r="C5" s="102" t="s">
        <v>215</v>
      </c>
      <c r="D5" s="95">
        <v>3.16</v>
      </c>
      <c r="E5" s="95">
        <v>3.18</v>
      </c>
      <c r="F5" s="95">
        <v>3.16</v>
      </c>
      <c r="G5" s="95">
        <v>3.17</v>
      </c>
      <c r="H5" s="95">
        <v>3.18</v>
      </c>
      <c r="I5" s="95">
        <v>3.16</v>
      </c>
      <c r="J5" s="95">
        <v>3.16</v>
      </c>
      <c r="K5" s="96">
        <v>0</v>
      </c>
      <c r="L5" s="93">
        <v>59</v>
      </c>
      <c r="M5" s="94">
        <v>10754395</v>
      </c>
      <c r="N5" s="94">
        <v>34111124.710000001</v>
      </c>
    </row>
    <row r="6" spans="1:33" ht="13.9" customHeight="1">
      <c r="A6" s="57"/>
      <c r="B6" s="101" t="s">
        <v>307</v>
      </c>
      <c r="C6" s="102" t="s">
        <v>308</v>
      </c>
      <c r="D6" s="95">
        <v>0.61</v>
      </c>
      <c r="E6" s="95">
        <v>0.61</v>
      </c>
      <c r="F6" s="95">
        <v>0.59</v>
      </c>
      <c r="G6" s="95">
        <v>0.6</v>
      </c>
      <c r="H6" s="95">
        <v>0.6</v>
      </c>
      <c r="I6" s="95">
        <v>0.6</v>
      </c>
      <c r="J6" s="95">
        <v>0.6</v>
      </c>
      <c r="K6" s="96">
        <v>0</v>
      </c>
      <c r="L6" s="93">
        <v>18</v>
      </c>
      <c r="M6" s="94">
        <v>12428059</v>
      </c>
      <c r="N6" s="94">
        <v>7456825.4000000004</v>
      </c>
    </row>
    <row r="7" spans="1:33" ht="13.9" customHeight="1">
      <c r="A7" s="57"/>
      <c r="B7" s="101" t="s">
        <v>230</v>
      </c>
      <c r="C7" s="102" t="s">
        <v>231</v>
      </c>
      <c r="D7" s="95">
        <v>0.24</v>
      </c>
      <c r="E7" s="95">
        <v>0.25</v>
      </c>
      <c r="F7" s="95">
        <v>0.24</v>
      </c>
      <c r="G7" s="95">
        <v>0.24</v>
      </c>
      <c r="H7" s="95">
        <v>0.24</v>
      </c>
      <c r="I7" s="95">
        <v>0.24</v>
      </c>
      <c r="J7" s="95">
        <v>0.24</v>
      </c>
      <c r="K7" s="96">
        <v>0</v>
      </c>
      <c r="L7" s="93">
        <v>16</v>
      </c>
      <c r="M7" s="94">
        <v>72028247</v>
      </c>
      <c r="N7" s="94">
        <v>17296779.280000001</v>
      </c>
    </row>
    <row r="8" spans="1:33" ht="13.9" customHeight="1">
      <c r="A8" s="57"/>
      <c r="B8" s="101" t="s">
        <v>178</v>
      </c>
      <c r="C8" s="102" t="s">
        <v>177</v>
      </c>
      <c r="D8" s="95">
        <v>0.36</v>
      </c>
      <c r="E8" s="95">
        <v>0.36</v>
      </c>
      <c r="F8" s="95">
        <v>0.35</v>
      </c>
      <c r="G8" s="95">
        <v>0.35</v>
      </c>
      <c r="H8" s="95">
        <v>0.36</v>
      </c>
      <c r="I8" s="95">
        <v>0.35</v>
      </c>
      <c r="J8" s="95">
        <v>0.36</v>
      </c>
      <c r="K8" s="96">
        <v>-2.78</v>
      </c>
      <c r="L8" s="93">
        <v>73</v>
      </c>
      <c r="M8" s="94">
        <v>164644909</v>
      </c>
      <c r="N8" s="94">
        <v>58153336.810000002</v>
      </c>
    </row>
    <row r="9" spans="1:33" ht="13.9" customHeight="1">
      <c r="A9" s="57"/>
      <c r="B9" s="101" t="s">
        <v>165</v>
      </c>
      <c r="C9" s="102" t="s">
        <v>166</v>
      </c>
      <c r="D9" s="95">
        <v>1.17</v>
      </c>
      <c r="E9" s="95">
        <v>1.17</v>
      </c>
      <c r="F9" s="95">
        <v>1.1499999999999999</v>
      </c>
      <c r="G9" s="95">
        <v>1.1499999999999999</v>
      </c>
      <c r="H9" s="95">
        <v>1.1599999999999999</v>
      </c>
      <c r="I9" s="95">
        <v>1.1499999999999999</v>
      </c>
      <c r="J9" s="95">
        <v>1.1599999999999999</v>
      </c>
      <c r="K9" s="96">
        <v>-0.86</v>
      </c>
      <c r="L9" s="93">
        <v>60</v>
      </c>
      <c r="M9" s="94">
        <v>19777407</v>
      </c>
      <c r="N9" s="94">
        <v>22773468.469999999</v>
      </c>
    </row>
    <row r="10" spans="1:33" ht="13.9" customHeight="1">
      <c r="A10" s="57"/>
      <c r="B10" s="101" t="s">
        <v>128</v>
      </c>
      <c r="C10" s="102" t="s">
        <v>129</v>
      </c>
      <c r="D10" s="95">
        <v>0.09</v>
      </c>
      <c r="E10" s="95">
        <v>0.09</v>
      </c>
      <c r="F10" s="95">
        <v>0.09</v>
      </c>
      <c r="G10" s="95">
        <v>0.09</v>
      </c>
      <c r="H10" s="95">
        <v>0.09</v>
      </c>
      <c r="I10" s="95">
        <v>0.09</v>
      </c>
      <c r="J10" s="95">
        <v>0.09</v>
      </c>
      <c r="K10" s="96">
        <v>0</v>
      </c>
      <c r="L10" s="93">
        <v>2</v>
      </c>
      <c r="M10" s="94">
        <v>520000</v>
      </c>
      <c r="N10" s="94">
        <v>46800</v>
      </c>
    </row>
    <row r="11" spans="1:33" ht="13.9" customHeight="1">
      <c r="A11" s="57"/>
      <c r="B11" s="101" t="s">
        <v>191</v>
      </c>
      <c r="C11" s="102" t="s">
        <v>190</v>
      </c>
      <c r="D11" s="95">
        <v>0.15</v>
      </c>
      <c r="E11" s="95">
        <v>0.16</v>
      </c>
      <c r="F11" s="95">
        <v>0.15</v>
      </c>
      <c r="G11" s="95">
        <v>0.15</v>
      </c>
      <c r="H11" s="95">
        <v>0.15</v>
      </c>
      <c r="I11" s="95">
        <v>0.15</v>
      </c>
      <c r="J11" s="95">
        <v>0.16</v>
      </c>
      <c r="K11" s="96">
        <v>-6.25</v>
      </c>
      <c r="L11" s="93">
        <v>16</v>
      </c>
      <c r="M11" s="94">
        <v>24810988</v>
      </c>
      <c r="N11" s="94">
        <v>3721678.2</v>
      </c>
    </row>
    <row r="12" spans="1:33" ht="13.9" customHeight="1">
      <c r="A12" s="57"/>
      <c r="B12" s="101" t="s">
        <v>200</v>
      </c>
      <c r="C12" s="102" t="s">
        <v>201</v>
      </c>
      <c r="D12" s="95">
        <v>2.17</v>
      </c>
      <c r="E12" s="95">
        <v>2.1800000000000002</v>
      </c>
      <c r="F12" s="95">
        <v>2.16</v>
      </c>
      <c r="G12" s="95">
        <v>2.1800000000000002</v>
      </c>
      <c r="H12" s="95">
        <v>2.15</v>
      </c>
      <c r="I12" s="95">
        <v>2.17</v>
      </c>
      <c r="J12" s="95">
        <v>2.17</v>
      </c>
      <c r="K12" s="96">
        <v>0</v>
      </c>
      <c r="L12" s="93">
        <v>142</v>
      </c>
      <c r="M12" s="94">
        <v>90920297</v>
      </c>
      <c r="N12" s="94">
        <v>197777351.80000001</v>
      </c>
    </row>
    <row r="13" spans="1:33" ht="13.9" customHeight="1">
      <c r="A13" s="57"/>
      <c r="B13" s="101" t="s">
        <v>212</v>
      </c>
      <c r="C13" s="102" t="s">
        <v>213</v>
      </c>
      <c r="D13" s="95">
        <v>4.04</v>
      </c>
      <c r="E13" s="95">
        <v>4.09</v>
      </c>
      <c r="F13" s="95">
        <v>4.01</v>
      </c>
      <c r="G13" s="95">
        <v>4.03</v>
      </c>
      <c r="H13" s="95">
        <v>4.05</v>
      </c>
      <c r="I13" s="95">
        <v>4.0199999999999996</v>
      </c>
      <c r="J13" s="95">
        <v>4.04</v>
      </c>
      <c r="K13" s="96">
        <v>-0.5</v>
      </c>
      <c r="L13" s="93">
        <v>121</v>
      </c>
      <c r="M13" s="94">
        <v>30437415</v>
      </c>
      <c r="N13" s="94">
        <v>122723953.02</v>
      </c>
    </row>
    <row r="14" spans="1:33" ht="13.9" customHeight="1">
      <c r="A14" s="57"/>
      <c r="B14" s="101" t="s">
        <v>130</v>
      </c>
      <c r="C14" s="102" t="s">
        <v>131</v>
      </c>
      <c r="D14" s="95">
        <v>0.23</v>
      </c>
      <c r="E14" s="95">
        <v>0.23</v>
      </c>
      <c r="F14" s="95">
        <v>0.23</v>
      </c>
      <c r="G14" s="95">
        <v>0.23</v>
      </c>
      <c r="H14" s="95">
        <v>0.23</v>
      </c>
      <c r="I14" s="95">
        <v>0.23</v>
      </c>
      <c r="J14" s="95">
        <v>0.23</v>
      </c>
      <c r="K14" s="96">
        <v>0</v>
      </c>
      <c r="L14" s="93">
        <v>7</v>
      </c>
      <c r="M14" s="94">
        <v>621609</v>
      </c>
      <c r="N14" s="94">
        <v>142970.07</v>
      </c>
    </row>
    <row r="15" spans="1:33" ht="13.9" customHeight="1">
      <c r="A15" s="57"/>
      <c r="B15" s="101" t="s">
        <v>157</v>
      </c>
      <c r="C15" s="102" t="s">
        <v>158</v>
      </c>
      <c r="D15" s="95">
        <v>0.06</v>
      </c>
      <c r="E15" s="95">
        <v>0.06</v>
      </c>
      <c r="F15" s="95">
        <v>0.05</v>
      </c>
      <c r="G15" s="95">
        <v>0.05</v>
      </c>
      <c r="H15" s="95">
        <v>0.05</v>
      </c>
      <c r="I15" s="95">
        <v>0.05</v>
      </c>
      <c r="J15" s="95">
        <v>0.06</v>
      </c>
      <c r="K15" s="96">
        <v>-16.670000000000002</v>
      </c>
      <c r="L15" s="93">
        <v>130</v>
      </c>
      <c r="M15" s="94">
        <v>13823836</v>
      </c>
      <c r="N15" s="94">
        <v>692030.16</v>
      </c>
    </row>
    <row r="16" spans="1:33" ht="13.9" customHeight="1">
      <c r="A16" s="57"/>
      <c r="B16" s="172" t="s">
        <v>88</v>
      </c>
      <c r="C16" s="173"/>
      <c r="D16" s="174"/>
      <c r="E16" s="175"/>
      <c r="F16" s="175"/>
      <c r="G16" s="175"/>
      <c r="H16" s="175"/>
      <c r="I16" s="175"/>
      <c r="J16" s="175"/>
      <c r="K16" s="176"/>
      <c r="L16" s="59">
        <f>SUM(L4:L15)</f>
        <v>647</v>
      </c>
      <c r="M16" s="59">
        <f>SUM(M4:M15)</f>
        <v>442767162</v>
      </c>
      <c r="N16" s="60">
        <f>SUM(N4:N15)</f>
        <v>465576317.92000002</v>
      </c>
    </row>
    <row r="17" spans="1:14" ht="13.9" customHeight="1">
      <c r="A17" s="57"/>
      <c r="B17" s="169" t="s">
        <v>30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1"/>
    </row>
    <row r="18" spans="1:14" ht="13.9" customHeight="1">
      <c r="A18" s="57"/>
      <c r="B18" s="46" t="s">
        <v>220</v>
      </c>
      <c r="C18" s="58" t="s">
        <v>221</v>
      </c>
      <c r="D18" s="62">
        <v>16.059999999999999</v>
      </c>
      <c r="E18" s="76">
        <v>16.07</v>
      </c>
      <c r="F18" s="76">
        <v>16.03</v>
      </c>
      <c r="G18" s="76">
        <v>16.04</v>
      </c>
      <c r="H18" s="76">
        <v>16.05</v>
      </c>
      <c r="I18" s="76">
        <v>16.05</v>
      </c>
      <c r="J18" s="76">
        <v>16.059999999999999</v>
      </c>
      <c r="K18" s="77">
        <v>-0.06</v>
      </c>
      <c r="L18" s="78">
        <v>117</v>
      </c>
      <c r="M18" s="79">
        <v>9629552</v>
      </c>
      <c r="N18" s="79">
        <v>154498637.97</v>
      </c>
    </row>
    <row r="19" spans="1:14" ht="13.9" customHeight="1">
      <c r="A19" s="57"/>
      <c r="B19" s="46" t="s">
        <v>163</v>
      </c>
      <c r="C19" s="58" t="s">
        <v>164</v>
      </c>
      <c r="D19" s="62">
        <v>4.37</v>
      </c>
      <c r="E19" s="76">
        <v>4.55</v>
      </c>
      <c r="F19" s="76">
        <v>4.3499999999999996</v>
      </c>
      <c r="G19" s="76">
        <v>4.47</v>
      </c>
      <c r="H19" s="76">
        <v>4.37</v>
      </c>
      <c r="I19" s="76">
        <v>4.51</v>
      </c>
      <c r="J19" s="76">
        <v>4.37</v>
      </c>
      <c r="K19" s="77">
        <v>3.2</v>
      </c>
      <c r="L19" s="78">
        <v>39</v>
      </c>
      <c r="M19" s="79">
        <v>2072163</v>
      </c>
      <c r="N19" s="79">
        <v>9270319.6199999992</v>
      </c>
    </row>
    <row r="20" spans="1:14" ht="13.9" customHeight="1">
      <c r="A20" s="57"/>
      <c r="B20" s="172" t="s">
        <v>112</v>
      </c>
      <c r="C20" s="173"/>
      <c r="D20" s="174"/>
      <c r="E20" s="175"/>
      <c r="F20" s="175"/>
      <c r="G20" s="175"/>
      <c r="H20" s="175"/>
      <c r="I20" s="175"/>
      <c r="J20" s="175"/>
      <c r="K20" s="176"/>
      <c r="L20" s="61">
        <f>SUM(L18:L19)</f>
        <v>156</v>
      </c>
      <c r="M20" s="59">
        <f>SUM(M18:M19)</f>
        <v>11701715</v>
      </c>
      <c r="N20" s="47">
        <f>SUM(N18:N19)</f>
        <v>163768957.59</v>
      </c>
    </row>
    <row r="21" spans="1:14" ht="13.9" customHeight="1">
      <c r="A21" s="57"/>
      <c r="B21" s="169" t="s">
        <v>93</v>
      </c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1"/>
    </row>
    <row r="22" spans="1:14" ht="13.9" customHeight="1">
      <c r="A22" s="57"/>
      <c r="B22" s="46" t="s">
        <v>294</v>
      </c>
      <c r="C22" s="58" t="s">
        <v>295</v>
      </c>
      <c r="D22" s="76">
        <v>0.6</v>
      </c>
      <c r="E22" s="76">
        <v>0.6</v>
      </c>
      <c r="F22" s="76">
        <v>0.6</v>
      </c>
      <c r="G22" s="76">
        <v>0.6</v>
      </c>
      <c r="H22" s="76">
        <v>0.6</v>
      </c>
      <c r="I22" s="76">
        <v>0.6</v>
      </c>
      <c r="J22" s="76">
        <v>0.64</v>
      </c>
      <c r="K22" s="77">
        <v>-6.25</v>
      </c>
      <c r="L22" s="78">
        <v>1</v>
      </c>
      <c r="M22" s="79">
        <v>27170</v>
      </c>
      <c r="N22" s="79">
        <v>16302</v>
      </c>
    </row>
    <row r="23" spans="1:14" ht="13.9" customHeight="1">
      <c r="A23" s="57"/>
      <c r="B23" s="172" t="s">
        <v>268</v>
      </c>
      <c r="C23" s="173"/>
      <c r="D23" s="174"/>
      <c r="E23" s="175"/>
      <c r="F23" s="175"/>
      <c r="G23" s="175"/>
      <c r="H23" s="175"/>
      <c r="I23" s="175"/>
      <c r="J23" s="175"/>
      <c r="K23" s="176"/>
      <c r="L23" s="64">
        <f>SUM(L22)</f>
        <v>1</v>
      </c>
      <c r="M23" s="64">
        <f>SUM(M22)</f>
        <v>27170</v>
      </c>
      <c r="N23" s="64">
        <f>SUM(N22)</f>
        <v>16302</v>
      </c>
    </row>
    <row r="24" spans="1:14" ht="13.9" customHeight="1">
      <c r="A24" s="57"/>
      <c r="B24" s="169" t="s">
        <v>82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1"/>
    </row>
    <row r="25" spans="1:14" ht="13.9" customHeight="1">
      <c r="A25" s="57"/>
      <c r="B25" s="46" t="s">
        <v>159</v>
      </c>
      <c r="C25" s="58" t="s">
        <v>160</v>
      </c>
      <c r="D25" s="76">
        <v>21.7</v>
      </c>
      <c r="E25" s="76">
        <v>21.7</v>
      </c>
      <c r="F25" s="76">
        <v>21.7</v>
      </c>
      <c r="G25" s="76">
        <v>21.7</v>
      </c>
      <c r="H25" s="76">
        <v>21.89</v>
      </c>
      <c r="I25" s="76">
        <v>21.7</v>
      </c>
      <c r="J25" s="76">
        <v>21.79</v>
      </c>
      <c r="K25" s="77">
        <v>-0.41</v>
      </c>
      <c r="L25" s="78">
        <v>8</v>
      </c>
      <c r="M25" s="79">
        <v>69613</v>
      </c>
      <c r="N25" s="79">
        <v>1510602.1</v>
      </c>
    </row>
    <row r="26" spans="1:14" ht="13.9" customHeight="1">
      <c r="A26" s="57"/>
      <c r="B26" s="46" t="s">
        <v>149</v>
      </c>
      <c r="C26" s="58" t="s">
        <v>150</v>
      </c>
      <c r="D26" s="76">
        <v>4.41</v>
      </c>
      <c r="E26" s="76">
        <v>4.41</v>
      </c>
      <c r="F26" s="76">
        <v>4.41</v>
      </c>
      <c r="G26" s="76">
        <v>4.41</v>
      </c>
      <c r="H26" s="76">
        <v>4.47</v>
      </c>
      <c r="I26" s="76">
        <v>4.41</v>
      </c>
      <c r="J26" s="76">
        <v>4.41</v>
      </c>
      <c r="K26" s="77">
        <v>0</v>
      </c>
      <c r="L26" s="78">
        <v>2</v>
      </c>
      <c r="M26" s="79">
        <v>352080</v>
      </c>
      <c r="N26" s="79">
        <v>1552672.8</v>
      </c>
    </row>
    <row r="27" spans="1:14" ht="13.9" customHeight="1">
      <c r="A27" s="57"/>
      <c r="B27" s="46" t="s">
        <v>126</v>
      </c>
      <c r="C27" s="58" t="s">
        <v>127</v>
      </c>
      <c r="D27" s="76">
        <v>3.7</v>
      </c>
      <c r="E27" s="76">
        <v>3.7</v>
      </c>
      <c r="F27" s="76">
        <v>3.66</v>
      </c>
      <c r="G27" s="76">
        <v>3.7</v>
      </c>
      <c r="H27" s="76">
        <v>3.7</v>
      </c>
      <c r="I27" s="76">
        <v>3.7</v>
      </c>
      <c r="J27" s="76">
        <v>3.7</v>
      </c>
      <c r="K27" s="77">
        <v>0</v>
      </c>
      <c r="L27" s="78">
        <v>30</v>
      </c>
      <c r="M27" s="79">
        <v>2138686</v>
      </c>
      <c r="N27" s="79">
        <v>7913116.5999999996</v>
      </c>
    </row>
    <row r="28" spans="1:14" ht="13.9" customHeight="1">
      <c r="A28" s="57"/>
      <c r="B28" s="172" t="s">
        <v>89</v>
      </c>
      <c r="C28" s="173"/>
      <c r="D28" s="174"/>
      <c r="E28" s="175"/>
      <c r="F28" s="175"/>
      <c r="G28" s="175"/>
      <c r="H28" s="175"/>
      <c r="I28" s="175"/>
      <c r="J28" s="175"/>
      <c r="K28" s="176"/>
      <c r="L28" s="64">
        <f>SUM(L25:L27)</f>
        <v>40</v>
      </c>
      <c r="M28" s="64">
        <f>SUM(M25:M27)</f>
        <v>2560379</v>
      </c>
      <c r="N28" s="64">
        <f>SUM(N25:N27)</f>
        <v>10976391.5</v>
      </c>
    </row>
    <row r="29" spans="1:14" ht="13.9" customHeight="1">
      <c r="A29" s="57"/>
      <c r="B29" s="169" t="s">
        <v>83</v>
      </c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1"/>
    </row>
    <row r="30" spans="1:14" ht="13.9" customHeight="1">
      <c r="A30" s="57"/>
      <c r="B30" s="101" t="s">
        <v>269</v>
      </c>
      <c r="C30" s="102" t="s">
        <v>270</v>
      </c>
      <c r="D30" s="95">
        <v>6.34</v>
      </c>
      <c r="E30" s="95">
        <v>6.34</v>
      </c>
      <c r="F30" s="95">
        <v>6.3</v>
      </c>
      <c r="G30" s="95">
        <v>6.32</v>
      </c>
      <c r="H30" s="95">
        <v>6.34</v>
      </c>
      <c r="I30" s="95">
        <v>6.32</v>
      </c>
      <c r="J30" s="95">
        <v>6.34</v>
      </c>
      <c r="K30" s="96">
        <v>-0.32</v>
      </c>
      <c r="L30" s="93">
        <v>128</v>
      </c>
      <c r="M30" s="94">
        <v>5528013</v>
      </c>
      <c r="N30" s="94">
        <v>34943232.049999997</v>
      </c>
    </row>
    <row r="31" spans="1:14" ht="13.9" customHeight="1">
      <c r="A31" s="57"/>
      <c r="B31" s="101" t="s">
        <v>251</v>
      </c>
      <c r="C31" s="102" t="s">
        <v>250</v>
      </c>
      <c r="D31" s="95">
        <v>2.11</v>
      </c>
      <c r="E31" s="95">
        <v>2.11</v>
      </c>
      <c r="F31" s="95">
        <v>2.11</v>
      </c>
      <c r="G31" s="95">
        <v>2.11</v>
      </c>
      <c r="H31" s="95">
        <v>2.0499999999999998</v>
      </c>
      <c r="I31" s="95">
        <v>2.11</v>
      </c>
      <c r="J31" s="95">
        <v>2.11</v>
      </c>
      <c r="K31" s="96">
        <v>0</v>
      </c>
      <c r="L31" s="93">
        <v>2</v>
      </c>
      <c r="M31" s="94">
        <v>2993</v>
      </c>
      <c r="N31" s="94">
        <v>6315.23</v>
      </c>
    </row>
    <row r="32" spans="1:14" ht="13.9" customHeight="1">
      <c r="A32" s="57"/>
      <c r="B32" s="101" t="s">
        <v>218</v>
      </c>
      <c r="C32" s="102" t="s">
        <v>219</v>
      </c>
      <c r="D32" s="95">
        <v>22</v>
      </c>
      <c r="E32" s="95">
        <v>22</v>
      </c>
      <c r="F32" s="95">
        <v>22</v>
      </c>
      <c r="G32" s="95">
        <v>22</v>
      </c>
      <c r="H32" s="95">
        <v>23</v>
      </c>
      <c r="I32" s="95">
        <v>22</v>
      </c>
      <c r="J32" s="95">
        <v>23</v>
      </c>
      <c r="K32" s="96">
        <v>-4.3499999999999996</v>
      </c>
      <c r="L32" s="93">
        <v>2</v>
      </c>
      <c r="M32" s="94">
        <v>5504</v>
      </c>
      <c r="N32" s="94">
        <v>121088</v>
      </c>
    </row>
    <row r="33" spans="1:33" ht="13.9" customHeight="1">
      <c r="A33" s="57"/>
      <c r="B33" s="101" t="s">
        <v>143</v>
      </c>
      <c r="C33" s="102" t="s">
        <v>144</v>
      </c>
      <c r="D33" s="95">
        <v>1.1499999999999999</v>
      </c>
      <c r="E33" s="95">
        <v>1.1499999999999999</v>
      </c>
      <c r="F33" s="95">
        <v>1.1499999999999999</v>
      </c>
      <c r="G33" s="95">
        <v>1.1499999999999999</v>
      </c>
      <c r="H33" s="95">
        <v>1.1499999999999999</v>
      </c>
      <c r="I33" s="95">
        <v>1.1499999999999999</v>
      </c>
      <c r="J33" s="95">
        <v>1.1499999999999999</v>
      </c>
      <c r="K33" s="96">
        <v>0</v>
      </c>
      <c r="L33" s="93">
        <v>8</v>
      </c>
      <c r="M33" s="94">
        <v>595672</v>
      </c>
      <c r="N33" s="94">
        <v>685022.8</v>
      </c>
    </row>
    <row r="34" spans="1:33" ht="13.9" customHeight="1">
      <c r="A34" s="57"/>
      <c r="B34" s="101" t="s">
        <v>147</v>
      </c>
      <c r="C34" s="102" t="s">
        <v>148</v>
      </c>
      <c r="D34" s="95">
        <v>2.71</v>
      </c>
      <c r="E34" s="95">
        <v>2.71</v>
      </c>
      <c r="F34" s="95">
        <v>2.7</v>
      </c>
      <c r="G34" s="95">
        <v>2.7</v>
      </c>
      <c r="H34" s="95">
        <v>2.8</v>
      </c>
      <c r="I34" s="95">
        <v>2.7</v>
      </c>
      <c r="J34" s="95">
        <v>2.8</v>
      </c>
      <c r="K34" s="96">
        <v>-3.57</v>
      </c>
      <c r="L34" s="93">
        <v>4</v>
      </c>
      <c r="M34" s="94">
        <v>8905</v>
      </c>
      <c r="N34" s="94">
        <v>24044.5</v>
      </c>
    </row>
    <row r="35" spans="1:33" ht="13.9" customHeight="1">
      <c r="A35" s="57"/>
      <c r="B35" s="101" t="s">
        <v>277</v>
      </c>
      <c r="C35" s="102" t="s">
        <v>278</v>
      </c>
      <c r="D35" s="95">
        <v>2.3199999999999998</v>
      </c>
      <c r="E35" s="95">
        <v>2.3199999999999998</v>
      </c>
      <c r="F35" s="95">
        <v>2.2999999999999998</v>
      </c>
      <c r="G35" s="95">
        <v>2.31</v>
      </c>
      <c r="H35" s="95">
        <v>2.3199999999999998</v>
      </c>
      <c r="I35" s="95">
        <v>2.2999999999999998</v>
      </c>
      <c r="J35" s="95">
        <v>2.3199999999999998</v>
      </c>
      <c r="K35" s="96">
        <v>-0.86</v>
      </c>
      <c r="L35" s="93">
        <v>24</v>
      </c>
      <c r="M35" s="94">
        <v>2812093</v>
      </c>
      <c r="N35" s="94">
        <v>6504838.8799999999</v>
      </c>
    </row>
    <row r="36" spans="1:33" ht="13.9" customHeight="1">
      <c r="A36" s="57"/>
      <c r="B36" s="101" t="s">
        <v>141</v>
      </c>
      <c r="C36" s="102" t="s">
        <v>142</v>
      </c>
      <c r="D36" s="95">
        <v>6.85</v>
      </c>
      <c r="E36" s="95">
        <v>7.21</v>
      </c>
      <c r="F36" s="95">
        <v>6.85</v>
      </c>
      <c r="G36" s="95">
        <v>6.93</v>
      </c>
      <c r="H36" s="95">
        <v>6.78</v>
      </c>
      <c r="I36" s="95">
        <v>7.01</v>
      </c>
      <c r="J36" s="95">
        <v>6.85</v>
      </c>
      <c r="K36" s="96">
        <v>2.34</v>
      </c>
      <c r="L36" s="93">
        <v>22</v>
      </c>
      <c r="M36" s="94">
        <v>5790887</v>
      </c>
      <c r="N36" s="94">
        <v>40139469.5</v>
      </c>
    </row>
    <row r="37" spans="1:33" ht="13.9" customHeight="1">
      <c r="A37" s="57"/>
      <c r="B37" s="101" t="s">
        <v>137</v>
      </c>
      <c r="C37" s="102" t="s">
        <v>118</v>
      </c>
      <c r="D37" s="95">
        <v>2.2999999999999998</v>
      </c>
      <c r="E37" s="95">
        <v>2.2999999999999998</v>
      </c>
      <c r="F37" s="95">
        <v>2.2999999999999998</v>
      </c>
      <c r="G37" s="95">
        <v>2.2999999999999998</v>
      </c>
      <c r="H37" s="95">
        <v>2.5</v>
      </c>
      <c r="I37" s="95">
        <v>2.2999999999999998</v>
      </c>
      <c r="J37" s="95">
        <v>2.5</v>
      </c>
      <c r="K37" s="96">
        <v>-8</v>
      </c>
      <c r="L37" s="93">
        <v>4</v>
      </c>
      <c r="M37" s="94">
        <v>370745</v>
      </c>
      <c r="N37" s="94">
        <v>852713.5</v>
      </c>
    </row>
    <row r="38" spans="1:33" ht="13.9" customHeight="1">
      <c r="A38" s="57"/>
      <c r="B38" s="172" t="s">
        <v>90</v>
      </c>
      <c r="C38" s="173"/>
      <c r="D38" s="174"/>
      <c r="E38" s="175"/>
      <c r="F38" s="175"/>
      <c r="G38" s="175"/>
      <c r="H38" s="175"/>
      <c r="I38" s="175"/>
      <c r="J38" s="175"/>
      <c r="K38" s="176"/>
      <c r="L38" s="64">
        <f>SUM(L30:L37)</f>
        <v>194</v>
      </c>
      <c r="M38" s="64">
        <f>SUM(M30:M37)</f>
        <v>15114812</v>
      </c>
      <c r="N38" s="64">
        <f>SUM(N30:N37)</f>
        <v>83276724.459999993</v>
      </c>
    </row>
    <row r="39" spans="1:33" ht="13.9" customHeight="1">
      <c r="A39" s="57"/>
      <c r="B39" s="169" t="s">
        <v>31</v>
      </c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1"/>
    </row>
    <row r="40" spans="1:33" ht="13.9" customHeight="1">
      <c r="A40" s="57"/>
      <c r="B40" s="101" t="s">
        <v>284</v>
      </c>
      <c r="C40" s="102" t="s">
        <v>285</v>
      </c>
      <c r="D40" s="95">
        <v>9</v>
      </c>
      <c r="E40" s="95">
        <v>9</v>
      </c>
      <c r="F40" s="95">
        <v>9</v>
      </c>
      <c r="G40" s="95">
        <v>9</v>
      </c>
      <c r="H40" s="95">
        <v>9</v>
      </c>
      <c r="I40" s="95">
        <v>9</v>
      </c>
      <c r="J40" s="95">
        <v>9</v>
      </c>
      <c r="K40" s="96">
        <v>0</v>
      </c>
      <c r="L40" s="93">
        <v>46</v>
      </c>
      <c r="M40" s="94">
        <v>1668340</v>
      </c>
      <c r="N40" s="94">
        <v>15015060</v>
      </c>
    </row>
    <row r="41" spans="1:33" ht="13.9" customHeight="1">
      <c r="A41" s="57"/>
      <c r="B41" s="101" t="s">
        <v>237</v>
      </c>
      <c r="C41" s="102" t="s">
        <v>236</v>
      </c>
      <c r="D41" s="95">
        <v>9</v>
      </c>
      <c r="E41" s="95">
        <v>9</v>
      </c>
      <c r="F41" s="95">
        <v>9</v>
      </c>
      <c r="G41" s="95">
        <v>9</v>
      </c>
      <c r="H41" s="95">
        <v>9.25</v>
      </c>
      <c r="I41" s="95">
        <v>9</v>
      </c>
      <c r="J41" s="95">
        <v>9.25</v>
      </c>
      <c r="K41" s="96">
        <v>-2.7</v>
      </c>
      <c r="L41" s="93">
        <v>1</v>
      </c>
      <c r="M41" s="94">
        <v>10000</v>
      </c>
      <c r="N41" s="94">
        <v>90000</v>
      </c>
    </row>
    <row r="42" spans="1:33" ht="13.9" customHeight="1">
      <c r="A42" s="57"/>
      <c r="B42" s="101" t="s">
        <v>242</v>
      </c>
      <c r="C42" s="102" t="s">
        <v>243</v>
      </c>
      <c r="D42" s="95">
        <v>13.75</v>
      </c>
      <c r="E42" s="95">
        <v>13.75</v>
      </c>
      <c r="F42" s="95">
        <v>13.75</v>
      </c>
      <c r="G42" s="95">
        <v>13.75</v>
      </c>
      <c r="H42" s="95">
        <v>13.75</v>
      </c>
      <c r="I42" s="95">
        <v>13.75</v>
      </c>
      <c r="J42" s="95">
        <v>13.75</v>
      </c>
      <c r="K42" s="96">
        <v>0</v>
      </c>
      <c r="L42" s="93">
        <v>2</v>
      </c>
      <c r="M42" s="94">
        <v>75361</v>
      </c>
      <c r="N42" s="94">
        <v>1036213.75</v>
      </c>
    </row>
    <row r="43" spans="1:33" ht="13.9" customHeight="1">
      <c r="A43" s="57"/>
      <c r="B43" s="172" t="s">
        <v>91</v>
      </c>
      <c r="C43" s="173"/>
      <c r="D43" s="174"/>
      <c r="E43" s="175"/>
      <c r="F43" s="175"/>
      <c r="G43" s="175"/>
      <c r="H43" s="175"/>
      <c r="I43" s="175"/>
      <c r="J43" s="175"/>
      <c r="K43" s="176"/>
      <c r="L43" s="63">
        <f>SUM(L40:L42)</f>
        <v>49</v>
      </c>
      <c r="M43" s="60">
        <f>SUM(M40:M42)</f>
        <v>1753701</v>
      </c>
      <c r="N43" s="60">
        <f>SUM(N40:N42)</f>
        <v>16141273.75</v>
      </c>
    </row>
    <row r="44" spans="1:33" ht="13.9" customHeight="1">
      <c r="A44" s="57"/>
      <c r="B44" s="169" t="s">
        <v>84</v>
      </c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1"/>
    </row>
    <row r="45" spans="1:33" ht="13.9" customHeight="1">
      <c r="A45" s="57"/>
      <c r="B45" s="46" t="s">
        <v>222</v>
      </c>
      <c r="C45" s="58" t="s">
        <v>223</v>
      </c>
      <c r="D45" s="95">
        <v>8</v>
      </c>
      <c r="E45" s="95">
        <v>8</v>
      </c>
      <c r="F45" s="95">
        <v>7.61</v>
      </c>
      <c r="G45" s="95">
        <v>7.95</v>
      </c>
      <c r="H45" s="76">
        <v>7.62</v>
      </c>
      <c r="I45" s="95">
        <v>7.61</v>
      </c>
      <c r="J45" s="95">
        <v>7.61</v>
      </c>
      <c r="K45" s="96">
        <v>0</v>
      </c>
      <c r="L45" s="93">
        <v>5</v>
      </c>
      <c r="M45" s="94">
        <v>5971</v>
      </c>
      <c r="N45" s="94">
        <v>47475.89</v>
      </c>
    </row>
    <row r="46" spans="1:33" ht="13.9" customHeight="1">
      <c r="A46" s="57"/>
      <c r="B46" s="46" t="s">
        <v>153</v>
      </c>
      <c r="C46" s="58" t="s">
        <v>154</v>
      </c>
      <c r="D46" s="76">
        <v>4.66</v>
      </c>
      <c r="E46" s="76">
        <v>5.26</v>
      </c>
      <c r="F46" s="76">
        <v>4.66</v>
      </c>
      <c r="G46" s="76">
        <v>4.8</v>
      </c>
      <c r="H46" s="76">
        <v>4.66</v>
      </c>
      <c r="I46" s="76">
        <v>4.8</v>
      </c>
      <c r="J46" s="76">
        <v>4.66</v>
      </c>
      <c r="K46" s="77">
        <v>3</v>
      </c>
      <c r="L46" s="78">
        <v>7</v>
      </c>
      <c r="M46" s="79">
        <v>101693</v>
      </c>
      <c r="N46" s="79">
        <v>488295.28</v>
      </c>
    </row>
    <row r="47" spans="1:33" ht="13.9" customHeight="1">
      <c r="A47" s="57"/>
      <c r="B47" s="172" t="s">
        <v>279</v>
      </c>
      <c r="C47" s="173"/>
      <c r="D47" s="174"/>
      <c r="E47" s="175"/>
      <c r="F47" s="175"/>
      <c r="G47" s="175"/>
      <c r="H47" s="175"/>
      <c r="I47" s="175"/>
      <c r="J47" s="175"/>
      <c r="K47" s="176"/>
      <c r="L47" s="63">
        <f>SUM(L45:L46)</f>
        <v>12</v>
      </c>
      <c r="M47" s="60">
        <f>SUM(M45:M46)</f>
        <v>107664</v>
      </c>
      <c r="N47" s="60">
        <f>SUM(N45:N46)</f>
        <v>535771.17000000004</v>
      </c>
    </row>
    <row r="48" spans="1:33" s="51" customFormat="1" ht="13.9" customHeight="1">
      <c r="B48" s="65" t="s">
        <v>32</v>
      </c>
      <c r="C48" s="163"/>
      <c r="D48" s="164"/>
      <c r="E48" s="164"/>
      <c r="F48" s="164"/>
      <c r="G48" s="164"/>
      <c r="H48" s="164"/>
      <c r="I48" s="164"/>
      <c r="J48" s="164"/>
      <c r="K48" s="165"/>
      <c r="L48" s="66">
        <f>L47+L43+L38+L28+L23+L20+L16</f>
        <v>1099</v>
      </c>
      <c r="M48" s="66">
        <f>M47+M43+M38+M28+M23+M20+M16</f>
        <v>474032603</v>
      </c>
      <c r="N48" s="66">
        <f>N47+N43+N38+N28+N23+N20+N16</f>
        <v>740291738.3900001</v>
      </c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</row>
    <row r="49" spans="1:33" s="51" customFormat="1" ht="37.5" customHeight="1">
      <c r="A49" s="50"/>
      <c r="B49" s="166" t="s">
        <v>322</v>
      </c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8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</row>
    <row r="50" spans="1:33" s="51" customFormat="1" ht="48" customHeight="1">
      <c r="B50" s="52" t="s">
        <v>15</v>
      </c>
      <c r="C50" s="53" t="s">
        <v>20</v>
      </c>
      <c r="D50" s="53" t="s">
        <v>21</v>
      </c>
      <c r="E50" s="53" t="s">
        <v>22</v>
      </c>
      <c r="F50" s="53" t="s">
        <v>23</v>
      </c>
      <c r="G50" s="53" t="s">
        <v>24</v>
      </c>
      <c r="H50" s="53" t="s">
        <v>25</v>
      </c>
      <c r="I50" s="53" t="s">
        <v>19</v>
      </c>
      <c r="J50" s="53" t="s">
        <v>26</v>
      </c>
      <c r="K50" s="54" t="s">
        <v>27</v>
      </c>
      <c r="L50" s="55" t="s">
        <v>28</v>
      </c>
      <c r="M50" s="55" t="s">
        <v>18</v>
      </c>
      <c r="N50" s="56" t="s">
        <v>7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</row>
    <row r="51" spans="1:33" s="51" customFormat="1" ht="12.95" customHeight="1">
      <c r="B51" s="169" t="s">
        <v>29</v>
      </c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1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</row>
    <row r="52" spans="1:33" ht="12.95" customHeight="1">
      <c r="A52" s="57"/>
      <c r="B52" s="101" t="s">
        <v>238</v>
      </c>
      <c r="C52" s="102" t="s">
        <v>239</v>
      </c>
      <c r="D52" s="95">
        <v>0.2</v>
      </c>
      <c r="E52" s="95">
        <v>0.2</v>
      </c>
      <c r="F52" s="95">
        <v>0.2</v>
      </c>
      <c r="G52" s="95">
        <v>0.2</v>
      </c>
      <c r="H52" s="95">
        <v>0.2</v>
      </c>
      <c r="I52" s="95">
        <v>0.2</v>
      </c>
      <c r="J52" s="95">
        <v>0.2</v>
      </c>
      <c r="K52" s="96">
        <v>0</v>
      </c>
      <c r="L52" s="93">
        <v>4</v>
      </c>
      <c r="M52" s="94">
        <v>11450002000</v>
      </c>
      <c r="N52" s="94">
        <v>2290000400</v>
      </c>
    </row>
    <row r="53" spans="1:33" ht="12.95" customHeight="1">
      <c r="A53" s="57"/>
      <c r="B53" s="172" t="s">
        <v>88</v>
      </c>
      <c r="C53" s="173"/>
      <c r="D53" s="174"/>
      <c r="E53" s="175"/>
      <c r="F53" s="175"/>
      <c r="G53" s="175"/>
      <c r="H53" s="175"/>
      <c r="I53" s="175"/>
      <c r="J53" s="175"/>
      <c r="K53" s="176"/>
      <c r="L53" s="64">
        <f>SUM(L52)</f>
        <v>4</v>
      </c>
      <c r="M53" s="64">
        <f>SUM(M52)</f>
        <v>11450002000</v>
      </c>
      <c r="N53" s="64">
        <f>SUM(N52)</f>
        <v>2290000400</v>
      </c>
    </row>
    <row r="54" spans="1:33" ht="12.95" customHeight="1">
      <c r="A54" s="57"/>
      <c r="B54" s="169" t="s">
        <v>93</v>
      </c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1"/>
    </row>
    <row r="55" spans="1:33" ht="12.95" customHeight="1">
      <c r="A55" s="57"/>
      <c r="B55" s="101" t="s">
        <v>297</v>
      </c>
      <c r="C55" s="102" t="s">
        <v>298</v>
      </c>
      <c r="D55" s="95">
        <v>4.8</v>
      </c>
      <c r="E55" s="95">
        <v>4.8</v>
      </c>
      <c r="F55" s="95">
        <v>4.8</v>
      </c>
      <c r="G55" s="95">
        <v>4.8</v>
      </c>
      <c r="H55" s="95">
        <v>5.12</v>
      </c>
      <c r="I55" s="95">
        <v>4.8</v>
      </c>
      <c r="J55" s="95">
        <v>4.95</v>
      </c>
      <c r="K55" s="96">
        <v>-3.03</v>
      </c>
      <c r="L55" s="93">
        <v>4</v>
      </c>
      <c r="M55" s="94">
        <v>9035</v>
      </c>
      <c r="N55" s="94">
        <v>43368</v>
      </c>
    </row>
    <row r="56" spans="1:33" ht="12.95" customHeight="1">
      <c r="A56" s="57"/>
      <c r="B56" s="172" t="s">
        <v>268</v>
      </c>
      <c r="C56" s="173"/>
      <c r="D56" s="174"/>
      <c r="E56" s="175"/>
      <c r="F56" s="175"/>
      <c r="G56" s="175"/>
      <c r="H56" s="175"/>
      <c r="I56" s="175"/>
      <c r="J56" s="175"/>
      <c r="K56" s="176"/>
      <c r="L56" s="64">
        <f>L55</f>
        <v>4</v>
      </c>
      <c r="M56" s="64">
        <f t="shared" ref="M56:N56" si="0">M55</f>
        <v>9035</v>
      </c>
      <c r="N56" s="64">
        <f t="shared" si="0"/>
        <v>43368</v>
      </c>
    </row>
    <row r="57" spans="1:33" ht="12.95" customHeight="1">
      <c r="A57" s="57"/>
      <c r="B57" s="169" t="s">
        <v>82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1"/>
    </row>
    <row r="58" spans="1:33" ht="12.95" customHeight="1">
      <c r="A58" s="57"/>
      <c r="B58" s="46" t="s">
        <v>33</v>
      </c>
      <c r="C58" s="58" t="s">
        <v>34</v>
      </c>
      <c r="D58" s="95">
        <v>1.53</v>
      </c>
      <c r="E58" s="95">
        <v>1.53</v>
      </c>
      <c r="F58" s="95">
        <v>1.53</v>
      </c>
      <c r="G58" s="95">
        <v>1.53</v>
      </c>
      <c r="H58" s="95">
        <v>1.59</v>
      </c>
      <c r="I58" s="95">
        <v>1.53</v>
      </c>
      <c r="J58" s="95">
        <v>1.52</v>
      </c>
      <c r="K58" s="96">
        <v>0.66</v>
      </c>
      <c r="L58" s="93">
        <v>2</v>
      </c>
      <c r="M58" s="94">
        <v>6251</v>
      </c>
      <c r="N58" s="94">
        <v>9564.0300000000007</v>
      </c>
    </row>
    <row r="59" spans="1:33" ht="15.75">
      <c r="A59" s="57"/>
      <c r="B59" s="172" t="s">
        <v>90</v>
      </c>
      <c r="C59" s="173"/>
      <c r="D59" s="174"/>
      <c r="E59" s="175"/>
      <c r="F59" s="175"/>
      <c r="G59" s="175"/>
      <c r="H59" s="175"/>
      <c r="I59" s="175"/>
      <c r="J59" s="175"/>
      <c r="K59" s="176"/>
      <c r="L59" s="64">
        <f>SUM(L58:L58)</f>
        <v>2</v>
      </c>
      <c r="M59" s="64">
        <f>SUM(M58:M58)</f>
        <v>6251</v>
      </c>
      <c r="N59" s="64">
        <f>SUM(N58:N58)</f>
        <v>9564.0300000000007</v>
      </c>
    </row>
    <row r="60" spans="1:33" ht="12.95" customHeight="1">
      <c r="A60" s="57"/>
      <c r="B60" s="169" t="s">
        <v>83</v>
      </c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1"/>
    </row>
    <row r="61" spans="1:33" ht="15.75">
      <c r="A61" s="57"/>
      <c r="B61" s="89" t="s">
        <v>35</v>
      </c>
      <c r="C61" s="90" t="s">
        <v>36</v>
      </c>
      <c r="D61" s="95">
        <v>3</v>
      </c>
      <c r="E61" s="95">
        <v>3.1</v>
      </c>
      <c r="F61" s="95">
        <v>3</v>
      </c>
      <c r="G61" s="95">
        <v>3.04</v>
      </c>
      <c r="H61" s="95">
        <v>2.96</v>
      </c>
      <c r="I61" s="95">
        <v>3</v>
      </c>
      <c r="J61" s="95">
        <v>3</v>
      </c>
      <c r="K61" s="96">
        <v>0</v>
      </c>
      <c r="L61" s="93">
        <v>41</v>
      </c>
      <c r="M61" s="94">
        <v>10828450</v>
      </c>
      <c r="N61" s="94">
        <v>32950493</v>
      </c>
    </row>
    <row r="62" spans="1:33" ht="15.75">
      <c r="A62" s="57"/>
      <c r="B62" s="89" t="s">
        <v>87</v>
      </c>
      <c r="C62" s="90" t="s">
        <v>37</v>
      </c>
      <c r="D62" s="95">
        <v>1.19</v>
      </c>
      <c r="E62" s="95">
        <v>1.19</v>
      </c>
      <c r="F62" s="95">
        <v>1</v>
      </c>
      <c r="G62" s="95">
        <v>1.07</v>
      </c>
      <c r="H62" s="95">
        <v>1.1299999999999999</v>
      </c>
      <c r="I62" s="95">
        <v>1.0900000000000001</v>
      </c>
      <c r="J62" s="95">
        <v>1</v>
      </c>
      <c r="K62" s="96">
        <v>9</v>
      </c>
      <c r="L62" s="93">
        <v>11</v>
      </c>
      <c r="M62" s="94">
        <v>935488</v>
      </c>
      <c r="N62" s="94">
        <v>998362.8</v>
      </c>
    </row>
    <row r="63" spans="1:33" ht="12.95" customHeight="1">
      <c r="A63" s="57"/>
      <c r="B63" s="172" t="s">
        <v>90</v>
      </c>
      <c r="C63" s="173"/>
      <c r="D63" s="174"/>
      <c r="E63" s="175"/>
      <c r="F63" s="175"/>
      <c r="G63" s="175"/>
      <c r="H63" s="175"/>
      <c r="I63" s="175"/>
      <c r="J63" s="175"/>
      <c r="K63" s="176"/>
      <c r="L63" s="64">
        <f>SUM(L61:L62)</f>
        <v>52</v>
      </c>
      <c r="M63" s="64">
        <f>SUM(M61:M62)</f>
        <v>11763938</v>
      </c>
      <c r="N63" s="64">
        <f>SUM(N61:N62)</f>
        <v>33948855.799999997</v>
      </c>
    </row>
    <row r="64" spans="1:33" s="51" customFormat="1" ht="12.95" customHeight="1">
      <c r="B64" s="65" t="s">
        <v>117</v>
      </c>
      <c r="C64" s="163"/>
      <c r="D64" s="164"/>
      <c r="E64" s="164"/>
      <c r="F64" s="164"/>
      <c r="G64" s="164"/>
      <c r="H64" s="164"/>
      <c r="I64" s="164"/>
      <c r="J64" s="164"/>
      <c r="K64" s="165"/>
      <c r="L64" s="66">
        <f>L63+L56+L53++L59</f>
        <v>62</v>
      </c>
      <c r="M64" s="66">
        <f t="shared" ref="M64:N64" si="1">M63+M56+M53++M59</f>
        <v>11461781224</v>
      </c>
      <c r="N64" s="66">
        <f t="shared" si="1"/>
        <v>2324002187.8300004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</row>
    <row r="65" spans="1:33" s="51" customFormat="1" ht="22.5" customHeight="1">
      <c r="A65" s="50"/>
      <c r="B65" s="166" t="s">
        <v>323</v>
      </c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8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</row>
    <row r="66" spans="1:33" s="51" customFormat="1" ht="44.25" customHeight="1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</row>
    <row r="67" spans="1:33" ht="15.75">
      <c r="A67" s="57"/>
      <c r="B67" s="169" t="s">
        <v>82</v>
      </c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1"/>
    </row>
    <row r="68" spans="1:33" ht="15.75">
      <c r="A68" s="57"/>
      <c r="B68" s="89" t="s">
        <v>161</v>
      </c>
      <c r="C68" s="90" t="s">
        <v>162</v>
      </c>
      <c r="D68" s="95">
        <v>1.27</v>
      </c>
      <c r="E68" s="95">
        <v>1.27</v>
      </c>
      <c r="F68" s="95">
        <v>1.25</v>
      </c>
      <c r="G68" s="95">
        <v>1.27</v>
      </c>
      <c r="H68" s="95">
        <v>1.26</v>
      </c>
      <c r="I68" s="95">
        <v>1.25</v>
      </c>
      <c r="J68" s="95">
        <v>1.26</v>
      </c>
      <c r="K68" s="96">
        <v>-0.79</v>
      </c>
      <c r="L68" s="93">
        <v>2</v>
      </c>
      <c r="M68" s="94">
        <v>36197</v>
      </c>
      <c r="N68" s="94">
        <v>45962.41</v>
      </c>
    </row>
    <row r="69" spans="1:33" ht="15.75">
      <c r="A69" s="57"/>
      <c r="B69" s="89" t="s">
        <v>85</v>
      </c>
      <c r="C69" s="90" t="s">
        <v>42</v>
      </c>
      <c r="D69" s="95">
        <v>1.51</v>
      </c>
      <c r="E69" s="95">
        <v>1.51</v>
      </c>
      <c r="F69" s="95">
        <v>1.51</v>
      </c>
      <c r="G69" s="95">
        <v>1.51</v>
      </c>
      <c r="H69" s="95">
        <v>1.51</v>
      </c>
      <c r="I69" s="95">
        <v>1.51</v>
      </c>
      <c r="J69" s="95">
        <v>1.5</v>
      </c>
      <c r="K69" s="96">
        <v>0.67</v>
      </c>
      <c r="L69" s="93">
        <v>1</v>
      </c>
      <c r="M69" s="94">
        <v>7000</v>
      </c>
      <c r="N69" s="94">
        <v>10570</v>
      </c>
    </row>
    <row r="70" spans="1:33" ht="15.75">
      <c r="A70" s="57"/>
      <c r="B70" s="172" t="s">
        <v>90</v>
      </c>
      <c r="C70" s="173"/>
      <c r="D70" s="174"/>
      <c r="E70" s="175"/>
      <c r="F70" s="175"/>
      <c r="G70" s="175"/>
      <c r="H70" s="175"/>
      <c r="I70" s="175"/>
      <c r="J70" s="175"/>
      <c r="K70" s="176"/>
      <c r="L70" s="64">
        <f>SUM(L68:L69)</f>
        <v>3</v>
      </c>
      <c r="M70" s="64">
        <f>SUM(M68:M69)</f>
        <v>43197</v>
      </c>
      <c r="N70" s="64">
        <f>SUM(N68:N69)</f>
        <v>56532.41</v>
      </c>
    </row>
    <row r="71" spans="1:33" ht="12.95" customHeight="1">
      <c r="A71" s="57"/>
      <c r="B71" s="169" t="s">
        <v>83</v>
      </c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1"/>
    </row>
    <row r="72" spans="1:33" ht="12.95" customHeight="1">
      <c r="A72" s="57"/>
      <c r="B72" s="89" t="s">
        <v>208</v>
      </c>
      <c r="C72" s="90" t="s">
        <v>209</v>
      </c>
      <c r="D72" s="95">
        <v>1.38</v>
      </c>
      <c r="E72" s="95">
        <v>1.38</v>
      </c>
      <c r="F72" s="95">
        <v>1.38</v>
      </c>
      <c r="G72" s="95">
        <v>1.38</v>
      </c>
      <c r="H72" s="95">
        <v>1.37</v>
      </c>
      <c r="I72" s="95">
        <v>1.38</v>
      </c>
      <c r="J72" s="95">
        <v>1.38</v>
      </c>
      <c r="K72" s="96">
        <v>0</v>
      </c>
      <c r="L72" s="93">
        <v>2</v>
      </c>
      <c r="M72" s="94">
        <v>6057</v>
      </c>
      <c r="N72" s="94">
        <v>8358.66</v>
      </c>
    </row>
    <row r="73" spans="1:33" ht="12.95" customHeight="1">
      <c r="A73" s="57"/>
      <c r="B73" s="89" t="s">
        <v>253</v>
      </c>
      <c r="C73" s="90" t="s">
        <v>252</v>
      </c>
      <c r="D73" s="95">
        <v>2</v>
      </c>
      <c r="E73" s="95">
        <v>2</v>
      </c>
      <c r="F73" s="95">
        <v>2</v>
      </c>
      <c r="G73" s="95">
        <v>2</v>
      </c>
      <c r="H73" s="95">
        <v>2</v>
      </c>
      <c r="I73" s="95">
        <v>2</v>
      </c>
      <c r="J73" s="95">
        <v>2</v>
      </c>
      <c r="K73" s="96">
        <v>0</v>
      </c>
      <c r="L73" s="93">
        <v>3</v>
      </c>
      <c r="M73" s="94">
        <v>69039</v>
      </c>
      <c r="N73" s="94">
        <v>138078</v>
      </c>
    </row>
    <row r="74" spans="1:33" ht="12.95" customHeight="1">
      <c r="A74" s="57"/>
      <c r="B74" s="89" t="s">
        <v>100</v>
      </c>
      <c r="C74" s="90" t="s">
        <v>101</v>
      </c>
      <c r="D74" s="95">
        <v>1.4</v>
      </c>
      <c r="E74" s="95">
        <v>1.4</v>
      </c>
      <c r="F74" s="95">
        <v>1.4</v>
      </c>
      <c r="G74" s="95">
        <v>1.4</v>
      </c>
      <c r="H74" s="95">
        <v>1.4</v>
      </c>
      <c r="I74" s="95">
        <v>1.4</v>
      </c>
      <c r="J74" s="95">
        <v>1.4</v>
      </c>
      <c r="K74" s="96">
        <v>0</v>
      </c>
      <c r="L74" s="93">
        <v>1</v>
      </c>
      <c r="M74" s="94">
        <v>400</v>
      </c>
      <c r="N74" s="94">
        <v>560</v>
      </c>
    </row>
    <row r="75" spans="1:33" ht="12.95" customHeight="1">
      <c r="A75" s="57"/>
      <c r="B75" s="89" t="s">
        <v>171</v>
      </c>
      <c r="C75" s="90" t="s">
        <v>172</v>
      </c>
      <c r="D75" s="95">
        <v>1.8</v>
      </c>
      <c r="E75" s="95">
        <v>1.81</v>
      </c>
      <c r="F75" s="95">
        <v>1.76</v>
      </c>
      <c r="G75" s="95">
        <v>1.79</v>
      </c>
      <c r="H75" s="95">
        <v>1.77</v>
      </c>
      <c r="I75" s="95">
        <v>1.8</v>
      </c>
      <c r="J75" s="95">
        <v>1.89</v>
      </c>
      <c r="K75" s="96">
        <v>-4.76</v>
      </c>
      <c r="L75" s="93">
        <v>21</v>
      </c>
      <c r="M75" s="94">
        <v>8002000</v>
      </c>
      <c r="N75" s="94">
        <v>14312600</v>
      </c>
    </row>
    <row r="76" spans="1:33" ht="12.95" customHeight="1">
      <c r="A76" s="57"/>
      <c r="B76" s="89" t="s">
        <v>38</v>
      </c>
      <c r="C76" s="90" t="s">
        <v>39</v>
      </c>
      <c r="D76" s="95">
        <v>1.29</v>
      </c>
      <c r="E76" s="95">
        <v>1.3</v>
      </c>
      <c r="F76" s="95">
        <v>1.29</v>
      </c>
      <c r="G76" s="95">
        <v>1.3</v>
      </c>
      <c r="H76" s="95">
        <v>1.29</v>
      </c>
      <c r="I76" s="95">
        <v>1.3</v>
      </c>
      <c r="J76" s="95">
        <v>1.29</v>
      </c>
      <c r="K76" s="96">
        <v>0.78</v>
      </c>
      <c r="L76" s="93">
        <v>4</v>
      </c>
      <c r="M76" s="94">
        <v>2506745</v>
      </c>
      <c r="N76" s="94">
        <v>3258701.05</v>
      </c>
    </row>
    <row r="77" spans="1:33" ht="12.95" customHeight="1">
      <c r="A77" s="57"/>
      <c r="B77" s="172" t="s">
        <v>90</v>
      </c>
      <c r="C77" s="173"/>
      <c r="D77" s="174"/>
      <c r="E77" s="175"/>
      <c r="F77" s="175"/>
      <c r="G77" s="175"/>
      <c r="H77" s="175"/>
      <c r="I77" s="175"/>
      <c r="J77" s="175"/>
      <c r="K77" s="176"/>
      <c r="L77" s="64">
        <f>SUM(L72:L76)</f>
        <v>31</v>
      </c>
      <c r="M77" s="64">
        <f>SUM(M72:M76)</f>
        <v>10584241</v>
      </c>
      <c r="N77" s="64">
        <f>SUM(N72:N76)</f>
        <v>17718297.710000001</v>
      </c>
    </row>
    <row r="78" spans="1:33" ht="12.95" customHeight="1">
      <c r="A78" s="57"/>
      <c r="B78" s="169" t="s">
        <v>31</v>
      </c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1"/>
    </row>
    <row r="79" spans="1:33" ht="12.95" customHeight="1">
      <c r="A79" s="57"/>
      <c r="B79" s="89" t="s">
        <v>188</v>
      </c>
      <c r="C79" s="90" t="s">
        <v>189</v>
      </c>
      <c r="D79" s="95">
        <v>18.8</v>
      </c>
      <c r="E79" s="95">
        <v>18.8</v>
      </c>
      <c r="F79" s="95">
        <v>18.7</v>
      </c>
      <c r="G79" s="95">
        <v>18.8</v>
      </c>
      <c r="H79" s="95">
        <v>18.7</v>
      </c>
      <c r="I79" s="95">
        <v>18.7</v>
      </c>
      <c r="J79" s="95">
        <v>18.7</v>
      </c>
      <c r="K79" s="96">
        <v>0</v>
      </c>
      <c r="L79" s="93">
        <v>6</v>
      </c>
      <c r="M79" s="94">
        <v>20764</v>
      </c>
      <c r="N79" s="94">
        <v>390313.2</v>
      </c>
    </row>
    <row r="80" spans="1:33" ht="12.95" customHeight="1">
      <c r="A80" s="57"/>
      <c r="B80" s="89" t="s">
        <v>248</v>
      </c>
      <c r="C80" s="90" t="s">
        <v>249</v>
      </c>
      <c r="D80" s="95">
        <v>27</v>
      </c>
      <c r="E80" s="95">
        <v>27</v>
      </c>
      <c r="F80" s="95">
        <v>24.3</v>
      </c>
      <c r="G80" s="95">
        <v>25.06</v>
      </c>
      <c r="H80" s="95">
        <v>27</v>
      </c>
      <c r="I80" s="95">
        <v>24.3</v>
      </c>
      <c r="J80" s="95">
        <v>27</v>
      </c>
      <c r="K80" s="96">
        <v>-10</v>
      </c>
      <c r="L80" s="93">
        <v>5</v>
      </c>
      <c r="M80" s="94">
        <v>17170</v>
      </c>
      <c r="N80" s="94">
        <v>430353.6</v>
      </c>
    </row>
    <row r="81" spans="1:33" ht="15.75">
      <c r="A81" s="57"/>
      <c r="B81" s="172" t="s">
        <v>91</v>
      </c>
      <c r="C81" s="173"/>
      <c r="D81" s="174"/>
      <c r="E81" s="175"/>
      <c r="F81" s="175"/>
      <c r="G81" s="175"/>
      <c r="H81" s="175"/>
      <c r="I81" s="175"/>
      <c r="J81" s="175"/>
      <c r="K81" s="176"/>
      <c r="L81" s="64">
        <f>SUM(L79:L80)</f>
        <v>11</v>
      </c>
      <c r="M81" s="64">
        <f>SUM(M79:M80)</f>
        <v>37934</v>
      </c>
      <c r="N81" s="64">
        <f>SUM(N79:N80)</f>
        <v>820666.8</v>
      </c>
    </row>
    <row r="82" spans="1:33" ht="12.95" customHeight="1">
      <c r="A82" s="57"/>
      <c r="B82" s="169" t="s">
        <v>84</v>
      </c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1"/>
    </row>
    <row r="83" spans="1:33" ht="12.95" customHeight="1">
      <c r="A83" s="57"/>
      <c r="B83" s="101" t="s">
        <v>288</v>
      </c>
      <c r="C83" s="102" t="s">
        <v>289</v>
      </c>
      <c r="D83" s="76">
        <v>5.9</v>
      </c>
      <c r="E83" s="76">
        <v>5.95</v>
      </c>
      <c r="F83" s="76">
        <v>5.85</v>
      </c>
      <c r="G83" s="76">
        <v>5.87</v>
      </c>
      <c r="H83" s="76">
        <v>5.9</v>
      </c>
      <c r="I83" s="76">
        <v>5.85</v>
      </c>
      <c r="J83" s="76">
        <v>5.9</v>
      </c>
      <c r="K83" s="77">
        <v>-0.85</v>
      </c>
      <c r="L83" s="78">
        <v>57</v>
      </c>
      <c r="M83" s="79">
        <v>14011013</v>
      </c>
      <c r="N83" s="79">
        <v>82277191.329999998</v>
      </c>
    </row>
    <row r="84" spans="1:33" ht="12.75" customHeight="1">
      <c r="A84" s="57"/>
      <c r="B84" s="172" t="s">
        <v>279</v>
      </c>
      <c r="C84" s="173"/>
      <c r="D84" s="174"/>
      <c r="E84" s="175"/>
      <c r="F84" s="175"/>
      <c r="G84" s="175"/>
      <c r="H84" s="175"/>
      <c r="I84" s="175"/>
      <c r="J84" s="175"/>
      <c r="K84" s="176"/>
      <c r="L84" s="63">
        <f>SUM(L83)</f>
        <v>57</v>
      </c>
      <c r="M84" s="60">
        <f>SUM(M83)</f>
        <v>14011013</v>
      </c>
      <c r="N84" s="60">
        <f>SUM(N83)</f>
        <v>82277191.329999998</v>
      </c>
    </row>
    <row r="85" spans="1:33" s="51" customFormat="1" ht="12.95" customHeight="1">
      <c r="B85" s="65" t="s">
        <v>70</v>
      </c>
      <c r="C85" s="163"/>
      <c r="D85" s="164"/>
      <c r="E85" s="164"/>
      <c r="F85" s="164"/>
      <c r="G85" s="164"/>
      <c r="H85" s="164"/>
      <c r="I85" s="164"/>
      <c r="J85" s="164"/>
      <c r="K85" s="165"/>
      <c r="L85" s="66">
        <f>L77+L70+L81+L84</f>
        <v>102</v>
      </c>
      <c r="M85" s="66">
        <f>M77+M70+M81+M84</f>
        <v>24676385</v>
      </c>
      <c r="N85" s="66">
        <f>N77+N70+N81+N84</f>
        <v>100872688.25</v>
      </c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</row>
    <row r="86" spans="1:33" s="51" customFormat="1" ht="12.95" customHeight="1">
      <c r="B86" s="65" t="s">
        <v>40</v>
      </c>
      <c r="C86" s="163"/>
      <c r="D86" s="164"/>
      <c r="E86" s="164"/>
      <c r="F86" s="164"/>
      <c r="G86" s="164"/>
      <c r="H86" s="164"/>
      <c r="I86" s="164"/>
      <c r="J86" s="164"/>
      <c r="K86" s="165"/>
      <c r="L86" s="66">
        <f>L85+L64+L48</f>
        <v>1263</v>
      </c>
      <c r="M86" s="66">
        <f>M85+M64+M48</f>
        <v>11960490212</v>
      </c>
      <c r="N86" s="66">
        <f>N85+N64+N48</f>
        <v>3165166614.4700003</v>
      </c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</row>
    <row r="87" spans="1:33" ht="12.95" customHeight="1">
      <c r="A87" s="57"/>
      <c r="N87" s="70"/>
    </row>
    <row r="88" spans="1:33" s="51" customFormat="1" ht="18.75" customHeight="1">
      <c r="B88" s="57"/>
      <c r="C88" s="67"/>
      <c r="D88" s="57"/>
      <c r="E88" s="57"/>
      <c r="F88" s="57"/>
      <c r="G88" s="57"/>
      <c r="H88" s="57"/>
      <c r="I88" s="57"/>
      <c r="J88" s="68"/>
      <c r="K88" s="69"/>
      <c r="L88" s="70"/>
      <c r="M88" s="70"/>
      <c r="N88" s="71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</row>
    <row r="89" spans="1:33" s="51" customFormat="1" ht="18.75" customHeight="1">
      <c r="B89" s="57"/>
      <c r="C89" s="67"/>
      <c r="D89" s="57"/>
      <c r="E89" s="57"/>
      <c r="F89" s="57"/>
      <c r="G89" s="57"/>
      <c r="H89" s="57"/>
      <c r="I89" s="57"/>
      <c r="J89" s="68"/>
      <c r="K89" s="69"/>
      <c r="L89" s="70"/>
      <c r="M89" s="70"/>
      <c r="N89" s="71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</row>
    <row r="90" spans="1:33" ht="12.95" customHeight="1">
      <c r="A90" s="57"/>
    </row>
  </sheetData>
  <mergeCells count="52">
    <mergeCell ref="D16:K16"/>
    <mergeCell ref="B16:C16"/>
    <mergeCell ref="B3:N3"/>
    <mergeCell ref="B44:N44"/>
    <mergeCell ref="B47:C47"/>
    <mergeCell ref="D47:K47"/>
    <mergeCell ref="B17:N17"/>
    <mergeCell ref="C64:K64"/>
    <mergeCell ref="B49:N49"/>
    <mergeCell ref="B51:N51"/>
    <mergeCell ref="B53:C53"/>
    <mergeCell ref="D53:K53"/>
    <mergeCell ref="B63:C63"/>
    <mergeCell ref="D63:K63"/>
    <mergeCell ref="B60:N60"/>
    <mergeCell ref="B54:N54"/>
    <mergeCell ref="B56:C56"/>
    <mergeCell ref="D56:K56"/>
    <mergeCell ref="B57:N57"/>
    <mergeCell ref="B59:C59"/>
    <mergeCell ref="D59:K59"/>
    <mergeCell ref="B20:C20"/>
    <mergeCell ref="D20:K20"/>
    <mergeCell ref="B24:N24"/>
    <mergeCell ref="B28:C28"/>
    <mergeCell ref="D28:K28"/>
    <mergeCell ref="B21:N21"/>
    <mergeCell ref="B23:C23"/>
    <mergeCell ref="D23:K23"/>
    <mergeCell ref="B29:N29"/>
    <mergeCell ref="D38:K38"/>
    <mergeCell ref="B38:C38"/>
    <mergeCell ref="C48:K48"/>
    <mergeCell ref="B39:N39"/>
    <mergeCell ref="D43:K43"/>
    <mergeCell ref="B43:C43"/>
    <mergeCell ref="B1:N1"/>
    <mergeCell ref="C86:K86"/>
    <mergeCell ref="B65:N65"/>
    <mergeCell ref="C85:K85"/>
    <mergeCell ref="B71:N71"/>
    <mergeCell ref="B77:C77"/>
    <mergeCell ref="D77:K77"/>
    <mergeCell ref="B67:N67"/>
    <mergeCell ref="B70:C70"/>
    <mergeCell ref="D70:K70"/>
    <mergeCell ref="B78:N78"/>
    <mergeCell ref="B81:C81"/>
    <mergeCell ref="D81:K81"/>
    <mergeCell ref="B82:N82"/>
    <mergeCell ref="B84:C84"/>
    <mergeCell ref="D84:K84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"/>
  <sheetViews>
    <sheetView topLeftCell="A4" zoomScale="130" zoomScaleNormal="130" workbookViewId="0">
      <selection activeCell="D30" sqref="D3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3" t="s">
        <v>319</v>
      </c>
      <c r="B1" s="183"/>
      <c r="C1" s="183"/>
      <c r="D1" s="183"/>
    </row>
    <row r="2" spans="1:4" ht="15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" customHeight="1">
      <c r="A3" s="180" t="s">
        <v>29</v>
      </c>
      <c r="B3" s="181"/>
      <c r="C3" s="181"/>
      <c r="D3" s="182"/>
    </row>
    <row r="4" spans="1:4" ht="15" customHeight="1">
      <c r="A4" s="46" t="s">
        <v>299</v>
      </c>
      <c r="B4" s="58" t="s">
        <v>300</v>
      </c>
      <c r="C4" s="95">
        <v>1.97</v>
      </c>
      <c r="D4" s="95">
        <v>1.97</v>
      </c>
    </row>
    <row r="5" spans="1:4" ht="15" customHeight="1">
      <c r="A5" s="46" t="s">
        <v>273</v>
      </c>
      <c r="B5" s="58" t="s">
        <v>274</v>
      </c>
      <c r="C5" s="95">
        <v>1.36</v>
      </c>
      <c r="D5" s="95">
        <v>1.35</v>
      </c>
    </row>
    <row r="6" spans="1:4" ht="15" customHeight="1">
      <c r="A6" s="46" t="s">
        <v>183</v>
      </c>
      <c r="B6" s="58" t="s">
        <v>184</v>
      </c>
      <c r="C6" s="95">
        <v>0.85</v>
      </c>
      <c r="D6" s="95">
        <v>0.85</v>
      </c>
    </row>
    <row r="7" spans="1:4" ht="15" customHeight="1">
      <c r="A7" s="101" t="s">
        <v>185</v>
      </c>
      <c r="B7" s="102" t="s">
        <v>136</v>
      </c>
      <c r="C7" s="95">
        <v>0.16</v>
      </c>
      <c r="D7" s="95">
        <v>0.16</v>
      </c>
    </row>
    <row r="8" spans="1:4" ht="15" customHeight="1">
      <c r="A8" s="46" t="s">
        <v>186</v>
      </c>
      <c r="B8" s="58" t="s">
        <v>187</v>
      </c>
      <c r="C8" s="95">
        <v>1.1000000000000001</v>
      </c>
      <c r="D8" s="95">
        <v>1.1000000000000001</v>
      </c>
    </row>
    <row r="9" spans="1:4" ht="15" customHeight="1">
      <c r="A9" s="46" t="s">
        <v>145</v>
      </c>
      <c r="B9" s="58" t="s">
        <v>146</v>
      </c>
      <c r="C9" s="95">
        <v>0.95</v>
      </c>
      <c r="D9" s="95">
        <v>0.95</v>
      </c>
    </row>
    <row r="10" spans="1:4" ht="15" customHeight="1">
      <c r="A10" s="180" t="s">
        <v>93</v>
      </c>
      <c r="B10" s="181"/>
      <c r="C10" s="181"/>
      <c r="D10" s="182"/>
    </row>
    <row r="11" spans="1:4" ht="15" customHeight="1">
      <c r="A11" s="46" t="s">
        <v>202</v>
      </c>
      <c r="B11" s="58" t="s">
        <v>203</v>
      </c>
      <c r="C11" s="95">
        <v>0.86</v>
      </c>
      <c r="D11" s="95">
        <v>0.86</v>
      </c>
    </row>
    <row r="12" spans="1:4" ht="15" customHeight="1">
      <c r="A12" s="46" t="s">
        <v>226</v>
      </c>
      <c r="B12" s="58" t="s">
        <v>227</v>
      </c>
      <c r="C12" s="95">
        <v>0.72</v>
      </c>
      <c r="D12" s="95">
        <v>0.72</v>
      </c>
    </row>
    <row r="13" spans="1:4" ht="15" customHeight="1">
      <c r="A13" s="177" t="s">
        <v>82</v>
      </c>
      <c r="B13" s="178"/>
      <c r="C13" s="178"/>
      <c r="D13" s="179"/>
    </row>
    <row r="14" spans="1:4" ht="15" customHeight="1">
      <c r="A14" s="46" t="s">
        <v>271</v>
      </c>
      <c r="B14" s="58" t="s">
        <v>272</v>
      </c>
      <c r="C14" s="95">
        <v>0.69</v>
      </c>
      <c r="D14" s="95">
        <v>0.69</v>
      </c>
    </row>
    <row r="15" spans="1:4" ht="15" customHeight="1">
      <c r="A15" s="46" t="s">
        <v>95</v>
      </c>
      <c r="B15" s="58" t="s">
        <v>94</v>
      </c>
      <c r="C15" s="76">
        <v>7</v>
      </c>
      <c r="D15" s="95">
        <v>7</v>
      </c>
    </row>
    <row r="16" spans="1:4" ht="15" customHeight="1">
      <c r="A16" s="46" t="s">
        <v>139</v>
      </c>
      <c r="B16" s="58" t="s">
        <v>140</v>
      </c>
      <c r="C16" s="76">
        <v>0.54</v>
      </c>
      <c r="D16" s="76">
        <v>0.54</v>
      </c>
    </row>
    <row r="17" spans="1:4" ht="15" customHeight="1">
      <c r="A17" s="177" t="s">
        <v>83</v>
      </c>
      <c r="B17" s="178"/>
      <c r="C17" s="178"/>
      <c r="D17" s="179"/>
    </row>
    <row r="18" spans="1:4" ht="15" customHeight="1">
      <c r="A18" s="101" t="s">
        <v>110</v>
      </c>
      <c r="B18" s="102" t="s">
        <v>111</v>
      </c>
      <c r="C18" s="95">
        <v>1.9</v>
      </c>
      <c r="D18" s="95">
        <v>1.9</v>
      </c>
    </row>
    <row r="19" spans="1:4" ht="15" customHeight="1">
      <c r="A19" s="101" t="s">
        <v>96</v>
      </c>
      <c r="B19" s="102" t="s">
        <v>97</v>
      </c>
      <c r="C19" s="95">
        <v>5.04</v>
      </c>
      <c r="D19" s="95">
        <v>5.04</v>
      </c>
    </row>
    <row r="20" spans="1:4" ht="15" customHeight="1">
      <c r="A20" s="180" t="s">
        <v>31</v>
      </c>
      <c r="B20" s="181"/>
      <c r="C20" s="181"/>
      <c r="D20" s="182"/>
    </row>
    <row r="21" spans="1:4" ht="15" customHeight="1">
      <c r="A21" s="101" t="s">
        <v>266</v>
      </c>
      <c r="B21" s="102" t="s">
        <v>267</v>
      </c>
      <c r="C21" s="95">
        <v>66.25</v>
      </c>
      <c r="D21" s="95">
        <v>66.5</v>
      </c>
    </row>
    <row r="22" spans="1:4" ht="15" customHeight="1">
      <c r="A22" s="46" t="s">
        <v>179</v>
      </c>
      <c r="B22" s="58" t="s">
        <v>180</v>
      </c>
      <c r="C22" s="95">
        <v>102</v>
      </c>
      <c r="D22" s="95">
        <v>102</v>
      </c>
    </row>
    <row r="23" spans="1:4" ht="15" customHeight="1">
      <c r="A23" s="180" t="s">
        <v>84</v>
      </c>
      <c r="B23" s="181"/>
      <c r="C23" s="181"/>
      <c r="D23" s="182"/>
    </row>
    <row r="24" spans="1:4" ht="15" customHeight="1">
      <c r="A24" s="46" t="s">
        <v>86</v>
      </c>
      <c r="B24" s="58" t="s">
        <v>43</v>
      </c>
      <c r="C24" s="76">
        <v>0.37</v>
      </c>
      <c r="D24" s="76">
        <v>0.37</v>
      </c>
    </row>
    <row r="25" spans="1:4" ht="15" customHeight="1">
      <c r="A25" s="46" t="s">
        <v>228</v>
      </c>
      <c r="B25" s="58" t="s">
        <v>229</v>
      </c>
      <c r="C25" s="76">
        <v>5.99</v>
      </c>
      <c r="D25" s="76">
        <v>5.99</v>
      </c>
    </row>
    <row r="26" spans="1:4" ht="15" customHeight="1">
      <c r="A26" s="46" t="s">
        <v>151</v>
      </c>
      <c r="B26" s="58" t="s">
        <v>152</v>
      </c>
      <c r="C26" s="76">
        <v>2.11</v>
      </c>
      <c r="D26" s="76">
        <v>2.11</v>
      </c>
    </row>
    <row r="27" spans="1:4" ht="15" customHeight="1">
      <c r="A27" s="72" t="s">
        <v>41</v>
      </c>
      <c r="B27" s="72" t="s">
        <v>20</v>
      </c>
      <c r="C27" s="72" t="s">
        <v>92</v>
      </c>
      <c r="D27" s="72" t="s">
        <v>19</v>
      </c>
    </row>
    <row r="28" spans="1:4" ht="15" customHeight="1">
      <c r="A28" s="177" t="s">
        <v>29</v>
      </c>
      <c r="B28" s="178"/>
      <c r="C28" s="178"/>
      <c r="D28" s="179"/>
    </row>
    <row r="29" spans="1:4" ht="15" customHeight="1">
      <c r="A29" s="101" t="s">
        <v>314</v>
      </c>
      <c r="B29" s="102" t="s">
        <v>315</v>
      </c>
      <c r="C29" s="95">
        <v>0.85</v>
      </c>
      <c r="D29" s="95">
        <v>0.85</v>
      </c>
    </row>
    <row r="30" spans="1:4" ht="15" customHeight="1">
      <c r="A30" s="101" t="s">
        <v>168</v>
      </c>
      <c r="B30" s="102" t="s">
        <v>167</v>
      </c>
      <c r="C30" s="95">
        <v>0.24</v>
      </c>
      <c r="D30" s="95">
        <v>0.24</v>
      </c>
    </row>
    <row r="31" spans="1:4" ht="15" customHeight="1">
      <c r="A31" s="101" t="s">
        <v>292</v>
      </c>
      <c r="B31" s="102" t="s">
        <v>293</v>
      </c>
      <c r="C31" s="95">
        <v>1</v>
      </c>
      <c r="D31" s="95">
        <v>1</v>
      </c>
    </row>
    <row r="32" spans="1:4" ht="15" customHeight="1">
      <c r="A32" s="46" t="s">
        <v>234</v>
      </c>
      <c r="B32" s="58" t="s">
        <v>235</v>
      </c>
      <c r="C32" s="95">
        <v>0.27</v>
      </c>
      <c r="D32" s="95">
        <v>0.27</v>
      </c>
    </row>
    <row r="33" spans="1:4" ht="15" customHeight="1">
      <c r="A33" s="46" t="s">
        <v>257</v>
      </c>
      <c r="B33" s="58" t="s">
        <v>258</v>
      </c>
      <c r="C33" s="95">
        <v>0.05</v>
      </c>
      <c r="D33" s="95">
        <v>0.05</v>
      </c>
    </row>
    <row r="34" spans="1:4" ht="15" customHeight="1">
      <c r="A34" s="46" t="s">
        <v>216</v>
      </c>
      <c r="B34" s="58" t="s">
        <v>217</v>
      </c>
      <c r="C34" s="95">
        <v>7.0000000000000007E-2</v>
      </c>
      <c r="D34" s="95">
        <v>7.0000000000000007E-2</v>
      </c>
    </row>
    <row r="35" spans="1:4" ht="15" customHeight="1">
      <c r="A35" s="46" t="s">
        <v>290</v>
      </c>
      <c r="B35" s="58" t="s">
        <v>291</v>
      </c>
      <c r="C35" s="76">
        <v>0.11</v>
      </c>
      <c r="D35" s="95">
        <v>0.11</v>
      </c>
    </row>
    <row r="36" spans="1:4" ht="15" customHeight="1">
      <c r="A36" s="46" t="s">
        <v>275</v>
      </c>
      <c r="B36" s="58" t="s">
        <v>276</v>
      </c>
      <c r="C36" s="76">
        <v>1</v>
      </c>
      <c r="D36" s="95">
        <v>1</v>
      </c>
    </row>
    <row r="37" spans="1:4" ht="15" customHeight="1">
      <c r="A37" s="46" t="s">
        <v>292</v>
      </c>
      <c r="B37" s="58" t="s">
        <v>293</v>
      </c>
      <c r="C37" s="95">
        <v>1</v>
      </c>
      <c r="D37" s="95">
        <v>1</v>
      </c>
    </row>
    <row r="38" spans="1:4" ht="15" customHeight="1">
      <c r="A38" s="101" t="s">
        <v>280</v>
      </c>
      <c r="B38" s="102" t="s">
        <v>281</v>
      </c>
      <c r="C38" s="95">
        <v>1.01</v>
      </c>
      <c r="D38" s="95">
        <v>1.01</v>
      </c>
    </row>
    <row r="39" spans="1:4" ht="15" customHeight="1">
      <c r="A39" s="101" t="s">
        <v>224</v>
      </c>
      <c r="B39" s="102" t="s">
        <v>225</v>
      </c>
      <c r="C39" s="95">
        <v>1.05</v>
      </c>
      <c r="D39" s="95">
        <v>1.05</v>
      </c>
    </row>
    <row r="40" spans="1:4" ht="15" customHeight="1">
      <c r="A40" s="46" t="s">
        <v>192</v>
      </c>
      <c r="B40" s="58" t="s">
        <v>193</v>
      </c>
      <c r="C40" s="81">
        <v>1</v>
      </c>
      <c r="D40" s="86">
        <v>1</v>
      </c>
    </row>
    <row r="41" spans="1:4" ht="15" customHeight="1">
      <c r="A41" s="84" t="s">
        <v>181</v>
      </c>
      <c r="B41" s="85" t="s">
        <v>182</v>
      </c>
      <c r="C41" s="81">
        <v>1</v>
      </c>
      <c r="D41" s="81">
        <v>1</v>
      </c>
    </row>
    <row r="42" spans="1:4" ht="15" customHeight="1">
      <c r="A42" s="46" t="s">
        <v>155</v>
      </c>
      <c r="B42" s="58" t="s">
        <v>156</v>
      </c>
      <c r="C42" s="81">
        <v>0.75</v>
      </c>
      <c r="D42" s="81">
        <v>0.75</v>
      </c>
    </row>
    <row r="43" spans="1:4" ht="15" customHeight="1">
      <c r="A43" s="46" t="s">
        <v>132</v>
      </c>
      <c r="B43" s="58" t="s">
        <v>133</v>
      </c>
      <c r="C43" s="81">
        <v>1</v>
      </c>
      <c r="D43" s="81">
        <v>1</v>
      </c>
    </row>
    <row r="44" spans="1:4" ht="15" customHeight="1">
      <c r="A44" s="46" t="s">
        <v>98</v>
      </c>
      <c r="B44" s="58" t="s">
        <v>99</v>
      </c>
      <c r="C44" s="81">
        <v>0.94</v>
      </c>
      <c r="D44" s="81">
        <v>0.94</v>
      </c>
    </row>
    <row r="45" spans="1:4" ht="15" customHeight="1">
      <c r="A45" s="82" t="s">
        <v>173</v>
      </c>
      <c r="B45" s="83" t="s">
        <v>174</v>
      </c>
      <c r="C45" s="81">
        <v>1</v>
      </c>
      <c r="D45" s="81">
        <v>1</v>
      </c>
    </row>
    <row r="46" spans="1:4" ht="15" customHeight="1">
      <c r="A46" s="177" t="s">
        <v>138</v>
      </c>
      <c r="B46" s="178"/>
      <c r="C46" s="178"/>
      <c r="D46" s="179"/>
    </row>
    <row r="47" spans="1:4" ht="15" customHeight="1">
      <c r="A47" s="46" t="s">
        <v>205</v>
      </c>
      <c r="B47" s="58" t="s">
        <v>204</v>
      </c>
      <c r="C47" s="95">
        <v>0.69</v>
      </c>
      <c r="D47" s="95">
        <v>0.69</v>
      </c>
    </row>
    <row r="48" spans="1:4" ht="15" customHeight="1">
      <c r="A48" s="177" t="s">
        <v>82</v>
      </c>
      <c r="B48" s="178"/>
      <c r="C48" s="178"/>
      <c r="D48" s="179"/>
    </row>
    <row r="49" spans="1:4" ht="15" customHeight="1">
      <c r="A49" s="101" t="s">
        <v>264</v>
      </c>
      <c r="B49" s="102" t="s">
        <v>265</v>
      </c>
      <c r="C49" s="95">
        <v>1</v>
      </c>
      <c r="D49" s="95">
        <v>1</v>
      </c>
    </row>
    <row r="50" spans="1:4" ht="15" customHeight="1">
      <c r="A50" s="177" t="s">
        <v>83</v>
      </c>
      <c r="B50" s="178"/>
      <c r="C50" s="178"/>
      <c r="D50" s="179"/>
    </row>
    <row r="51" spans="1:4" ht="15" customHeight="1">
      <c r="A51" s="89" t="s">
        <v>211</v>
      </c>
      <c r="B51" s="90" t="s">
        <v>210</v>
      </c>
      <c r="C51" s="95">
        <v>3</v>
      </c>
      <c r="D51" s="95">
        <v>3</v>
      </c>
    </row>
    <row r="52" spans="1:4" ht="15" customHeight="1">
      <c r="A52" s="101" t="s">
        <v>247</v>
      </c>
      <c r="B52" s="102" t="s">
        <v>246</v>
      </c>
      <c r="C52" s="95">
        <v>100</v>
      </c>
      <c r="D52" s="95">
        <v>100</v>
      </c>
    </row>
    <row r="53" spans="1:4" ht="15" customHeight="1">
      <c r="A53" s="180" t="s">
        <v>31</v>
      </c>
      <c r="B53" s="181"/>
      <c r="C53" s="181"/>
      <c r="D53" s="182"/>
    </row>
    <row r="54" spans="1:4" ht="15" customHeight="1">
      <c r="A54" s="46" t="s">
        <v>244</v>
      </c>
      <c r="B54" s="58" t="s">
        <v>245</v>
      </c>
      <c r="C54" s="95">
        <v>25.33</v>
      </c>
      <c r="D54" s="95">
        <v>25.33</v>
      </c>
    </row>
    <row r="55" spans="1:4" ht="15" customHeight="1">
      <c r="A55" s="72" t="s">
        <v>41</v>
      </c>
      <c r="B55" s="72" t="s">
        <v>20</v>
      </c>
      <c r="C55" s="72" t="s">
        <v>92</v>
      </c>
      <c r="D55" s="72" t="s">
        <v>19</v>
      </c>
    </row>
    <row r="56" spans="1:4" ht="15" customHeight="1">
      <c r="A56" s="180" t="s">
        <v>83</v>
      </c>
      <c r="B56" s="181"/>
      <c r="C56" s="181"/>
      <c r="D56" s="182"/>
    </row>
    <row r="57" spans="1:4">
      <c r="A57" s="89" t="s">
        <v>134</v>
      </c>
      <c r="B57" s="90" t="s">
        <v>135</v>
      </c>
      <c r="C57" s="95">
        <v>1.4</v>
      </c>
      <c r="D57" s="95">
        <v>1.4</v>
      </c>
    </row>
  </sheetData>
  <mergeCells count="13">
    <mergeCell ref="A1:D1"/>
    <mergeCell ref="A3:D3"/>
    <mergeCell ref="A23:D23"/>
    <mergeCell ref="A28:D28"/>
    <mergeCell ref="A17:D17"/>
    <mergeCell ref="A20:D20"/>
    <mergeCell ref="A13:D13"/>
    <mergeCell ref="A46:D46"/>
    <mergeCell ref="A10:D10"/>
    <mergeCell ref="A56:D56"/>
    <mergeCell ref="A50:D50"/>
    <mergeCell ref="A48:D48"/>
    <mergeCell ref="A53:D5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1"/>
  <sheetViews>
    <sheetView zoomScale="115" zoomScaleNormal="115" workbookViewId="0">
      <selection activeCell="J20" sqref="J20"/>
    </sheetView>
  </sheetViews>
  <sheetFormatPr defaultRowHeight="15.75"/>
  <cols>
    <col min="1" max="1" width="3" style="118" customWidth="1"/>
    <col min="2" max="2" width="35.140625" style="118" customWidth="1"/>
    <col min="3" max="3" width="8.7109375" style="119" customWidth="1"/>
    <col min="4" max="4" width="22.140625" style="120" customWidth="1"/>
    <col min="5" max="5" width="19.28515625" style="121" customWidth="1"/>
    <col min="6" max="6" width="17.7109375" style="12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39" t="s">
        <v>0</v>
      </c>
      <c r="C1" s="239"/>
      <c r="D1" s="239"/>
      <c r="E1" s="239"/>
      <c r="F1" s="240"/>
      <c r="H1" s="241"/>
      <c r="I1" s="241"/>
    </row>
    <row r="2" spans="1:9" ht="18">
      <c r="B2" s="239" t="s">
        <v>325</v>
      </c>
      <c r="C2" s="239"/>
      <c r="D2" s="239"/>
      <c r="E2" s="239"/>
      <c r="F2" s="239"/>
      <c r="H2" s="241"/>
      <c r="I2" s="241"/>
    </row>
    <row r="3" spans="1:9" ht="18">
      <c r="B3" s="242" t="s">
        <v>326</v>
      </c>
      <c r="C3" s="243"/>
      <c r="D3" s="244"/>
      <c r="E3" s="240"/>
      <c r="F3" s="240"/>
      <c r="H3" s="241"/>
      <c r="I3" s="241"/>
    </row>
    <row r="4" spans="1:9" ht="18">
      <c r="B4" s="242"/>
      <c r="C4" s="243"/>
      <c r="D4" s="244"/>
      <c r="E4" s="240"/>
      <c r="F4" s="240"/>
      <c r="H4" s="241"/>
      <c r="I4" s="241"/>
    </row>
    <row r="5" spans="1:9" ht="18">
      <c r="B5" s="242"/>
      <c r="C5" s="243"/>
      <c r="D5" s="244"/>
      <c r="E5" s="240"/>
      <c r="F5" s="240"/>
      <c r="H5" s="241"/>
      <c r="I5" s="241"/>
    </row>
    <row r="6" spans="1:9" ht="17.100000000000001" customHeight="1">
      <c r="B6" s="245" t="s">
        <v>327</v>
      </c>
      <c r="C6" s="246"/>
      <c r="D6" s="246"/>
      <c r="E6" s="247"/>
      <c r="F6" s="247"/>
      <c r="H6" s="241"/>
      <c r="I6" s="241"/>
    </row>
    <row r="7" spans="1:9">
      <c r="B7" s="248" t="s">
        <v>41</v>
      </c>
      <c r="C7" s="249" t="s">
        <v>20</v>
      </c>
      <c r="D7" s="250" t="s">
        <v>328</v>
      </c>
      <c r="E7" s="251" t="s">
        <v>329</v>
      </c>
      <c r="F7" s="251" t="s">
        <v>330</v>
      </c>
      <c r="H7" s="241"/>
      <c r="I7" s="241"/>
    </row>
    <row r="8" spans="1:9" ht="17.100000000000001" customHeight="1">
      <c r="B8" s="252" t="s">
        <v>29</v>
      </c>
      <c r="C8" s="253"/>
      <c r="D8" s="253"/>
      <c r="E8" s="253"/>
      <c r="F8" s="254"/>
    </row>
    <row r="9" spans="1:9" ht="17.100000000000001" customHeight="1">
      <c r="A9" s="119"/>
      <c r="B9" s="255" t="s">
        <v>331</v>
      </c>
      <c r="C9" s="255" t="s">
        <v>213</v>
      </c>
      <c r="D9" s="256">
        <v>1</v>
      </c>
      <c r="E9" s="257">
        <v>37090</v>
      </c>
      <c r="F9" s="257">
        <v>149101.79999999999</v>
      </c>
    </row>
    <row r="10" spans="1:9" ht="17.100000000000001" customHeight="1">
      <c r="A10" s="119"/>
      <c r="B10" s="255" t="s">
        <v>332</v>
      </c>
      <c r="C10" s="255" t="s">
        <v>201</v>
      </c>
      <c r="D10" s="256">
        <v>1</v>
      </c>
      <c r="E10" s="257">
        <v>5000</v>
      </c>
      <c r="F10" s="257">
        <v>10900</v>
      </c>
    </row>
    <row r="11" spans="1:9" ht="17.100000000000001" customHeight="1">
      <c r="A11" s="119"/>
      <c r="B11" s="258" t="s">
        <v>333</v>
      </c>
      <c r="C11" s="259"/>
      <c r="D11" s="256">
        <f>SUM(D9:D10)</f>
        <v>2</v>
      </c>
      <c r="E11" s="257">
        <f>SUM(E9:E10)</f>
        <v>42090</v>
      </c>
      <c r="F11" s="257">
        <f>SUM(F9:F10)</f>
        <v>160001.79999999999</v>
      </c>
    </row>
    <row r="12" spans="1:9">
      <c r="A12" s="119"/>
      <c r="B12" s="260" t="s">
        <v>30</v>
      </c>
      <c r="C12" s="261"/>
      <c r="D12" s="261"/>
      <c r="E12" s="261"/>
      <c r="F12" s="262"/>
    </row>
    <row r="13" spans="1:9">
      <c r="A13" s="119"/>
      <c r="B13" s="263" t="s">
        <v>335</v>
      </c>
      <c r="C13" s="263" t="s">
        <v>221</v>
      </c>
      <c r="D13" s="256">
        <v>1</v>
      </c>
      <c r="E13" s="263">
        <v>9301</v>
      </c>
      <c r="F13" s="263">
        <v>149095.03</v>
      </c>
    </row>
    <row r="14" spans="1:9">
      <c r="A14" s="119"/>
      <c r="B14" s="258" t="s">
        <v>336</v>
      </c>
      <c r="C14" s="259"/>
      <c r="D14" s="256">
        <f>SUM(D13)</f>
        <v>1</v>
      </c>
      <c r="E14" s="263">
        <f>SUM(E13)</f>
        <v>9301</v>
      </c>
      <c r="F14" s="263">
        <f>SUM(F13)</f>
        <v>149095.03</v>
      </c>
    </row>
    <row r="15" spans="1:9">
      <c r="A15" s="119"/>
      <c r="B15" s="266" t="s">
        <v>40</v>
      </c>
      <c r="C15" s="267"/>
      <c r="D15" s="256">
        <f>D11+D14</f>
        <v>3</v>
      </c>
      <c r="E15" s="256">
        <f t="shared" ref="E15:F15" si="0">E11+E14</f>
        <v>51391</v>
      </c>
      <c r="F15" s="256">
        <f t="shared" si="0"/>
        <v>309096.82999999996</v>
      </c>
    </row>
    <row r="16" spans="1:9">
      <c r="A16" s="119"/>
      <c r="B16" s="119"/>
      <c r="D16" s="268"/>
      <c r="E16" s="269"/>
      <c r="F16" s="269"/>
    </row>
    <row r="17" spans="1:9" ht="18.75">
      <c r="A17" s="119"/>
      <c r="B17" s="270" t="s">
        <v>337</v>
      </c>
      <c r="C17" s="271"/>
      <c r="D17" s="272"/>
      <c r="E17" s="273"/>
      <c r="F17" s="274"/>
    </row>
    <row r="18" spans="1:9" ht="31.5">
      <c r="A18" s="119"/>
      <c r="B18" s="275" t="s">
        <v>41</v>
      </c>
      <c r="C18" s="249" t="s">
        <v>20</v>
      </c>
      <c r="D18" s="276" t="s">
        <v>328</v>
      </c>
      <c r="E18" s="277" t="s">
        <v>329</v>
      </c>
      <c r="F18" s="277" t="s">
        <v>330</v>
      </c>
    </row>
    <row r="19" spans="1:9">
      <c r="A19" s="119"/>
      <c r="B19" s="252" t="s">
        <v>29</v>
      </c>
      <c r="C19" s="253"/>
      <c r="D19" s="253"/>
      <c r="E19" s="253"/>
      <c r="F19" s="254"/>
    </row>
    <row r="20" spans="1:9" ht="17.100000000000001" customHeight="1">
      <c r="A20" s="278"/>
      <c r="B20" s="263" t="s">
        <v>331</v>
      </c>
      <c r="C20" s="263" t="s">
        <v>213</v>
      </c>
      <c r="D20" s="256">
        <v>44</v>
      </c>
      <c r="E20" s="263">
        <v>14696244</v>
      </c>
      <c r="F20" s="263">
        <v>59243272.979999997</v>
      </c>
    </row>
    <row r="21" spans="1:9">
      <c r="A21" s="278"/>
      <c r="B21" s="264" t="s">
        <v>333</v>
      </c>
      <c r="C21" s="265"/>
      <c r="D21" s="256">
        <f>SUM(D20)</f>
        <v>44</v>
      </c>
      <c r="E21" s="263">
        <f>SUM(E20)</f>
        <v>14696244</v>
      </c>
      <c r="F21" s="263">
        <f>SUM(F20)</f>
        <v>59243272.979999997</v>
      </c>
    </row>
    <row r="22" spans="1:9">
      <c r="A22" s="278"/>
      <c r="B22" s="260" t="s">
        <v>30</v>
      </c>
      <c r="C22" s="261"/>
      <c r="D22" s="261"/>
      <c r="E22" s="261"/>
      <c r="F22" s="262"/>
    </row>
    <row r="23" spans="1:9">
      <c r="A23" s="278"/>
      <c r="B23" s="263" t="s">
        <v>335</v>
      </c>
      <c r="C23" s="263" t="s">
        <v>221</v>
      </c>
      <c r="D23" s="256">
        <v>25</v>
      </c>
      <c r="E23" s="263">
        <v>7344991</v>
      </c>
      <c r="F23" s="263">
        <v>117839331.98999999</v>
      </c>
    </row>
    <row r="24" spans="1:9">
      <c r="A24" s="278"/>
      <c r="B24" s="264" t="s">
        <v>336</v>
      </c>
      <c r="C24" s="265"/>
      <c r="D24" s="256">
        <f>SUM(D23)</f>
        <v>25</v>
      </c>
      <c r="E24" s="263">
        <f>SUM(E23)</f>
        <v>7344991</v>
      </c>
      <c r="F24" s="263">
        <f>SUM(F23)</f>
        <v>117839331.98999999</v>
      </c>
    </row>
    <row r="25" spans="1:9">
      <c r="A25" s="278"/>
      <c r="B25" s="279" t="s">
        <v>40</v>
      </c>
      <c r="C25" s="280"/>
      <c r="D25" s="256">
        <f>D21+D24</f>
        <v>69</v>
      </c>
      <c r="E25" s="263">
        <f>E21+E24</f>
        <v>22041235</v>
      </c>
      <c r="F25" s="263">
        <f>F21+F24</f>
        <v>177082604.97</v>
      </c>
    </row>
    <row r="26" spans="1:9">
      <c r="A26" s="281"/>
      <c r="B26" s="281"/>
      <c r="C26" s="278"/>
    </row>
    <row r="27" spans="1:9" ht="17.100000000000001" customHeight="1">
      <c r="B27" s="245" t="s">
        <v>338</v>
      </c>
      <c r="C27" s="246"/>
      <c r="D27" s="246"/>
      <c r="E27" s="247"/>
      <c r="F27" s="247"/>
      <c r="H27" s="241"/>
      <c r="I27" s="241"/>
    </row>
    <row r="28" spans="1:9">
      <c r="B28" s="248" t="s">
        <v>41</v>
      </c>
      <c r="C28" s="249" t="s">
        <v>20</v>
      </c>
      <c r="D28" s="250" t="s">
        <v>328</v>
      </c>
      <c r="E28" s="251" t="s">
        <v>329</v>
      </c>
      <c r="F28" s="251" t="s">
        <v>330</v>
      </c>
      <c r="H28" s="241"/>
      <c r="I28" s="241"/>
    </row>
    <row r="29" spans="1:9">
      <c r="A29" s="281"/>
      <c r="B29" s="260" t="s">
        <v>84</v>
      </c>
      <c r="C29" s="261"/>
      <c r="D29" s="261"/>
      <c r="E29" s="261"/>
      <c r="F29" s="262"/>
    </row>
    <row r="30" spans="1:9">
      <c r="A30" s="281"/>
      <c r="B30" s="263" t="s">
        <v>288</v>
      </c>
      <c r="C30" s="264" t="s">
        <v>289</v>
      </c>
      <c r="D30" s="256">
        <v>1</v>
      </c>
      <c r="E30" s="263">
        <v>100000</v>
      </c>
      <c r="F30" s="263">
        <v>585000</v>
      </c>
    </row>
    <row r="31" spans="1:9">
      <c r="A31" s="281"/>
      <c r="B31" s="264" t="s">
        <v>334</v>
      </c>
      <c r="C31" s="265"/>
      <c r="D31" s="256">
        <f>SUM(D30)</f>
        <v>1</v>
      </c>
      <c r="E31" s="263">
        <f>SUM(E30)</f>
        <v>100000</v>
      </c>
      <c r="F31" s="263">
        <f>SUM(F30)</f>
        <v>585000</v>
      </c>
    </row>
  </sheetData>
  <mergeCells count="11">
    <mergeCell ref="B15:C15"/>
    <mergeCell ref="B19:F19"/>
    <mergeCell ref="B22:F22"/>
    <mergeCell ref="B25:C25"/>
    <mergeCell ref="B27:D27"/>
    <mergeCell ref="B29:F29"/>
    <mergeCell ref="B1:E1"/>
    <mergeCell ref="B2:F2"/>
    <mergeCell ref="B6:D6"/>
    <mergeCell ref="B8:F8"/>
    <mergeCell ref="B12:F12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zoomScale="120" zoomScaleNormal="120" workbookViewId="0">
      <selection activeCell="N9" sqref="N9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09" t="s">
        <v>0</v>
      </c>
      <c r="C1" s="210"/>
      <c r="D1" s="211"/>
      <c r="E1" s="6"/>
      <c r="F1" s="10"/>
      <c r="G1" s="10"/>
      <c r="H1" s="10"/>
      <c r="I1" s="10"/>
    </row>
    <row r="2" spans="2:9" ht="10.5" customHeight="1">
      <c r="B2" s="212"/>
      <c r="C2" s="213"/>
      <c r="D2" s="214"/>
      <c r="E2" s="6"/>
      <c r="F2" s="10"/>
      <c r="G2" s="10"/>
      <c r="H2" s="10"/>
      <c r="I2" s="10"/>
    </row>
    <row r="3" spans="2:9" ht="18" customHeight="1">
      <c r="B3" s="92" t="s">
        <v>318</v>
      </c>
      <c r="C3" s="6"/>
      <c r="D3" s="6"/>
      <c r="E3" s="6"/>
      <c r="F3" s="6"/>
      <c r="G3" s="6"/>
      <c r="H3" s="6"/>
      <c r="I3" s="6"/>
    </row>
    <row r="4" spans="2:9" ht="17.25" customHeight="1">
      <c r="B4" s="224" t="s">
        <v>320</v>
      </c>
      <c r="C4" s="225"/>
      <c r="D4" s="225"/>
      <c r="E4" s="225"/>
      <c r="F4" s="225"/>
      <c r="G4" s="225"/>
      <c r="H4" s="225"/>
      <c r="I4" s="226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30" t="s">
        <v>83</v>
      </c>
      <c r="C6" s="231"/>
      <c r="D6" s="231"/>
      <c r="E6" s="231"/>
      <c r="F6" s="231"/>
      <c r="G6" s="231"/>
      <c r="H6" s="231"/>
      <c r="I6" s="232"/>
    </row>
    <row r="7" spans="2:9" ht="18.75" customHeight="1">
      <c r="B7" s="110" t="s">
        <v>198</v>
      </c>
      <c r="C7" s="111" t="s">
        <v>199</v>
      </c>
      <c r="D7" s="112">
        <v>2.25</v>
      </c>
      <c r="E7" s="112">
        <v>2.25</v>
      </c>
      <c r="F7" s="112">
        <v>2.25</v>
      </c>
      <c r="G7" s="100">
        <v>1</v>
      </c>
      <c r="H7" s="100">
        <v>1000</v>
      </c>
      <c r="I7" s="100">
        <v>2250</v>
      </c>
    </row>
    <row r="8" spans="2:9" ht="18.75" customHeight="1">
      <c r="B8" s="113" t="s">
        <v>296</v>
      </c>
      <c r="C8" s="187"/>
      <c r="D8" s="189"/>
      <c r="E8" s="189"/>
      <c r="F8" s="201"/>
      <c r="G8" s="114">
        <f>G7</f>
        <v>1</v>
      </c>
      <c r="H8" s="114">
        <f t="shared" ref="H8:I8" si="0">H7</f>
        <v>1000</v>
      </c>
      <c r="I8" s="114">
        <f t="shared" si="0"/>
        <v>2250</v>
      </c>
    </row>
    <row r="9" spans="2:9" ht="15.75" customHeight="1">
      <c r="B9" s="115" t="s">
        <v>261</v>
      </c>
      <c r="C9" s="227"/>
      <c r="D9" s="228"/>
      <c r="E9" s="228"/>
      <c r="F9" s="229"/>
      <c r="G9" s="116">
        <f>G8</f>
        <v>1</v>
      </c>
      <c r="H9" s="116">
        <f t="shared" ref="H9:I9" si="1">H8</f>
        <v>1000</v>
      </c>
      <c r="I9" s="116">
        <f t="shared" si="1"/>
        <v>2250</v>
      </c>
    </row>
    <row r="10" spans="2:9" ht="18.75" customHeight="1">
      <c r="B10" s="221" t="s">
        <v>113</v>
      </c>
      <c r="C10" s="222"/>
      <c r="D10" s="222"/>
      <c r="E10" s="222"/>
      <c r="F10" s="222"/>
      <c r="G10" s="222"/>
      <c r="H10" s="222"/>
      <c r="I10" s="222"/>
    </row>
    <row r="11" spans="2:9" ht="12" customHeight="1">
      <c r="B11" s="215" t="s">
        <v>15</v>
      </c>
      <c r="C11" s="216"/>
      <c r="D11" s="217"/>
      <c r="E11" s="215" t="s">
        <v>20</v>
      </c>
      <c r="F11" s="217"/>
      <c r="G11" s="223" t="s">
        <v>44</v>
      </c>
      <c r="H11" s="216"/>
      <c r="I11" s="217"/>
    </row>
    <row r="12" spans="2:9" ht="11.45" customHeight="1">
      <c r="B12" s="218" t="s">
        <v>29</v>
      </c>
      <c r="C12" s="219"/>
      <c r="D12" s="219"/>
      <c r="E12" s="219"/>
      <c r="F12" s="219"/>
      <c r="G12" s="219"/>
      <c r="H12" s="219"/>
      <c r="I12" s="220"/>
    </row>
    <row r="13" spans="2:9" ht="11.45" customHeight="1">
      <c r="B13" s="184" t="s">
        <v>240</v>
      </c>
      <c r="C13" s="193"/>
      <c r="D13" s="186"/>
      <c r="E13" s="187" t="s">
        <v>241</v>
      </c>
      <c r="F13" s="188"/>
      <c r="G13" s="187">
        <v>0.13</v>
      </c>
      <c r="H13" s="194"/>
      <c r="I13" s="188"/>
    </row>
    <row r="14" spans="2:9" ht="11.45" customHeight="1">
      <c r="B14" s="184" t="s">
        <v>259</v>
      </c>
      <c r="C14" s="193" t="s">
        <v>260</v>
      </c>
      <c r="D14" s="186"/>
      <c r="E14" s="187" t="s">
        <v>260</v>
      </c>
      <c r="F14" s="188"/>
      <c r="G14" s="187">
        <v>3</v>
      </c>
      <c r="H14" s="194"/>
      <c r="I14" s="188"/>
    </row>
    <row r="15" spans="2:9" ht="11.45" customHeight="1">
      <c r="B15" s="184" t="s">
        <v>196</v>
      </c>
      <c r="C15" s="193"/>
      <c r="D15" s="186"/>
      <c r="E15" s="187" t="s">
        <v>197</v>
      </c>
      <c r="F15" s="188"/>
      <c r="G15" s="187" t="s">
        <v>71</v>
      </c>
      <c r="H15" s="194"/>
      <c r="I15" s="188"/>
    </row>
    <row r="16" spans="2:9" ht="11.45" customHeight="1">
      <c r="B16" s="206" t="s">
        <v>72</v>
      </c>
      <c r="C16" s="207"/>
      <c r="D16" s="207"/>
      <c r="E16" s="207"/>
      <c r="F16" s="207"/>
      <c r="G16" s="207"/>
      <c r="H16" s="207"/>
      <c r="I16" s="208"/>
    </row>
    <row r="17" spans="2:9" ht="11.45" customHeight="1">
      <c r="B17" s="184" t="s">
        <v>104</v>
      </c>
      <c r="C17" s="193"/>
      <c r="D17" s="186"/>
      <c r="E17" s="187" t="s">
        <v>105</v>
      </c>
      <c r="F17" s="188"/>
      <c r="G17" s="187">
        <v>10.98</v>
      </c>
      <c r="H17" s="194"/>
      <c r="I17" s="188"/>
    </row>
    <row r="18" spans="2:9" ht="11.45" customHeight="1">
      <c r="B18" s="184" t="s">
        <v>206</v>
      </c>
      <c r="C18" s="185"/>
      <c r="D18" s="186"/>
      <c r="E18" s="187" t="s">
        <v>207</v>
      </c>
      <c r="F18" s="188"/>
      <c r="G18" s="187">
        <v>10</v>
      </c>
      <c r="H18" s="189"/>
      <c r="I18" s="188"/>
    </row>
    <row r="19" spans="2:9" ht="11.45" customHeight="1">
      <c r="B19" s="184" t="s">
        <v>103</v>
      </c>
      <c r="C19" s="185"/>
      <c r="D19" s="186"/>
      <c r="E19" s="187" t="s">
        <v>102</v>
      </c>
      <c r="F19" s="188"/>
      <c r="G19" s="187">
        <v>1</v>
      </c>
      <c r="H19" s="189"/>
      <c r="I19" s="188"/>
    </row>
    <row r="20" spans="2:9" ht="11.45" customHeight="1">
      <c r="B20" s="190" t="s">
        <v>108</v>
      </c>
      <c r="C20" s="191"/>
      <c r="D20" s="192"/>
      <c r="E20" s="195" t="s">
        <v>109</v>
      </c>
      <c r="F20" s="196"/>
      <c r="G20" s="195">
        <v>1</v>
      </c>
      <c r="H20" s="197"/>
      <c r="I20" s="196"/>
    </row>
    <row r="21" spans="2:9" ht="11.45" customHeight="1">
      <c r="B21" s="190" t="s">
        <v>119</v>
      </c>
      <c r="C21" s="191"/>
      <c r="D21" s="192"/>
      <c r="E21" s="195" t="s">
        <v>120</v>
      </c>
      <c r="F21" s="196"/>
      <c r="G21" s="195" t="s">
        <v>71</v>
      </c>
      <c r="H21" s="197"/>
      <c r="I21" s="196"/>
    </row>
    <row r="22" spans="2:9" ht="11.45" customHeight="1">
      <c r="B22" s="203" t="s">
        <v>311</v>
      </c>
      <c r="C22" s="204"/>
      <c r="D22" s="204"/>
      <c r="E22" s="204"/>
      <c r="F22" s="204"/>
      <c r="G22" s="204"/>
      <c r="H22" s="204"/>
      <c r="I22" s="205"/>
    </row>
    <row r="23" spans="2:9" ht="11.45" customHeight="1">
      <c r="B23" s="184" t="s">
        <v>312</v>
      </c>
      <c r="C23" s="185"/>
      <c r="D23" s="186"/>
      <c r="E23" s="187" t="s">
        <v>313</v>
      </c>
      <c r="F23" s="188"/>
      <c r="G23" s="187" t="s">
        <v>71</v>
      </c>
      <c r="H23" s="189"/>
      <c r="I23" s="188"/>
    </row>
    <row r="24" spans="2:9" ht="11.45" customHeight="1">
      <c r="B24" s="203" t="s">
        <v>93</v>
      </c>
      <c r="C24" s="204"/>
      <c r="D24" s="204"/>
      <c r="E24" s="204"/>
      <c r="F24" s="204"/>
      <c r="G24" s="204"/>
      <c r="H24" s="204"/>
      <c r="I24" s="205"/>
    </row>
    <row r="25" spans="2:9" ht="11.45" customHeight="1">
      <c r="B25" s="184" t="s">
        <v>282</v>
      </c>
      <c r="C25" s="185"/>
      <c r="D25" s="186"/>
      <c r="E25" s="187" t="s">
        <v>283</v>
      </c>
      <c r="F25" s="188"/>
      <c r="G25" s="187" t="s">
        <v>71</v>
      </c>
      <c r="H25" s="189"/>
      <c r="I25" s="188"/>
    </row>
    <row r="26" spans="2:9" ht="11.45" customHeight="1">
      <c r="B26" s="184" t="s">
        <v>262</v>
      </c>
      <c r="C26" s="185"/>
      <c r="D26" s="186"/>
      <c r="E26" s="187" t="s">
        <v>263</v>
      </c>
      <c r="F26" s="188"/>
      <c r="G26" s="187" t="s">
        <v>71</v>
      </c>
      <c r="H26" s="189"/>
      <c r="I26" s="188"/>
    </row>
    <row r="27" spans="2:9" ht="11.45" customHeight="1">
      <c r="B27" s="184" t="s">
        <v>255</v>
      </c>
      <c r="C27" s="185"/>
      <c r="D27" s="186"/>
      <c r="E27" s="187" t="s">
        <v>256</v>
      </c>
      <c r="F27" s="188"/>
      <c r="G27" s="187" t="s">
        <v>71</v>
      </c>
      <c r="H27" s="189"/>
      <c r="I27" s="188"/>
    </row>
    <row r="28" spans="2:9" ht="11.45" customHeight="1">
      <c r="B28" s="184" t="s">
        <v>232</v>
      </c>
      <c r="C28" s="185"/>
      <c r="D28" s="186"/>
      <c r="E28" s="187" t="s">
        <v>233</v>
      </c>
      <c r="F28" s="188"/>
      <c r="G28" s="187">
        <v>1</v>
      </c>
      <c r="H28" s="189"/>
      <c r="I28" s="188"/>
    </row>
    <row r="29" spans="2:9" ht="11.45" customHeight="1">
      <c r="B29" s="198" t="s">
        <v>194</v>
      </c>
      <c r="C29" s="185"/>
      <c r="D29" s="199"/>
      <c r="E29" s="200" t="s">
        <v>195</v>
      </c>
      <c r="F29" s="201"/>
      <c r="G29" s="200" t="s">
        <v>71</v>
      </c>
      <c r="H29" s="189"/>
      <c r="I29" s="201"/>
    </row>
    <row r="30" spans="2:9" ht="11.45" customHeight="1">
      <c r="B30" s="198" t="s">
        <v>170</v>
      </c>
      <c r="C30" s="185"/>
      <c r="D30" s="199"/>
      <c r="E30" s="200" t="s">
        <v>169</v>
      </c>
      <c r="F30" s="201"/>
      <c r="G30" s="200">
        <v>0.5</v>
      </c>
      <c r="H30" s="189"/>
      <c r="I30" s="201"/>
    </row>
    <row r="31" spans="2:9" ht="11.45" customHeight="1">
      <c r="B31" s="190" t="s">
        <v>175</v>
      </c>
      <c r="C31" s="191"/>
      <c r="D31" s="192"/>
      <c r="E31" s="202" t="s">
        <v>176</v>
      </c>
      <c r="F31" s="202"/>
      <c r="G31" s="195" t="s">
        <v>71</v>
      </c>
      <c r="H31" s="197"/>
      <c r="I31" s="196"/>
    </row>
    <row r="32" spans="2:9" ht="11.45" customHeight="1">
      <c r="B32" s="190" t="s">
        <v>107</v>
      </c>
      <c r="C32" s="191"/>
      <c r="D32" s="192"/>
      <c r="E32" s="195" t="s">
        <v>106</v>
      </c>
      <c r="F32" s="196"/>
      <c r="G32" s="195" t="s">
        <v>71</v>
      </c>
      <c r="H32" s="197"/>
      <c r="I32" s="196"/>
    </row>
    <row r="33" spans="2:9" ht="11.45" customHeight="1">
      <c r="B33" s="190" t="s">
        <v>301</v>
      </c>
      <c r="C33" s="191"/>
      <c r="D33" s="192"/>
      <c r="E33" s="195" t="s">
        <v>304</v>
      </c>
      <c r="F33" s="196"/>
      <c r="G33" s="195" t="s">
        <v>71</v>
      </c>
      <c r="H33" s="197"/>
      <c r="I33" s="196"/>
    </row>
    <row r="34" spans="2:9" ht="11.45" customHeight="1">
      <c r="B34" s="190" t="s">
        <v>303</v>
      </c>
      <c r="C34" s="191"/>
      <c r="D34" s="192"/>
      <c r="E34" s="195" t="s">
        <v>305</v>
      </c>
      <c r="F34" s="196"/>
      <c r="G34" s="195" t="s">
        <v>71</v>
      </c>
      <c r="H34" s="197"/>
      <c r="I34" s="196"/>
    </row>
    <row r="35" spans="2:9" ht="11.45" customHeight="1">
      <c r="B35" s="190" t="s">
        <v>302</v>
      </c>
      <c r="C35" s="191"/>
      <c r="D35" s="192"/>
      <c r="E35" s="195" t="s">
        <v>306</v>
      </c>
      <c r="F35" s="196"/>
      <c r="G35" s="195" t="s">
        <v>71</v>
      </c>
      <c r="H35" s="197"/>
      <c r="I35" s="196"/>
    </row>
    <row r="36" spans="2:9" ht="11.45" customHeight="1">
      <c r="B36" s="190" t="s">
        <v>310</v>
      </c>
      <c r="C36" s="191"/>
      <c r="D36" s="192"/>
      <c r="E36" s="195" t="s">
        <v>309</v>
      </c>
      <c r="F36" s="196"/>
      <c r="G36" s="195"/>
      <c r="H36" s="197"/>
      <c r="I36" s="196"/>
    </row>
  </sheetData>
  <mergeCells count="76">
    <mergeCell ref="B35:D35"/>
    <mergeCell ref="E35:F35"/>
    <mergeCell ref="G35:I35"/>
    <mergeCell ref="B33:D33"/>
    <mergeCell ref="E33:F33"/>
    <mergeCell ref="G33:I33"/>
    <mergeCell ref="B34:D34"/>
    <mergeCell ref="E34:F34"/>
    <mergeCell ref="G34:I34"/>
    <mergeCell ref="B1:D2"/>
    <mergeCell ref="G15:I15"/>
    <mergeCell ref="E15:F15"/>
    <mergeCell ref="B15:D15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B13:D13"/>
    <mergeCell ref="E13:F13"/>
    <mergeCell ref="G13:I13"/>
    <mergeCell ref="B16:I16"/>
    <mergeCell ref="B19:D19"/>
    <mergeCell ref="E19:F19"/>
    <mergeCell ref="G19:I19"/>
    <mergeCell ref="B18:D18"/>
    <mergeCell ref="E18:F18"/>
    <mergeCell ref="G18:I18"/>
    <mergeCell ref="B28:D28"/>
    <mergeCell ref="G30:I30"/>
    <mergeCell ref="G29:I29"/>
    <mergeCell ref="E28:F28"/>
    <mergeCell ref="G28:I28"/>
    <mergeCell ref="B24:I24"/>
    <mergeCell ref="G21:I21"/>
    <mergeCell ref="B21:D21"/>
    <mergeCell ref="E23:F23"/>
    <mergeCell ref="G23:I23"/>
    <mergeCell ref="B22:I22"/>
    <mergeCell ref="B23:D23"/>
    <mergeCell ref="B36:D36"/>
    <mergeCell ref="E36:F36"/>
    <mergeCell ref="G36:I36"/>
    <mergeCell ref="E27:F27"/>
    <mergeCell ref="G27:I27"/>
    <mergeCell ref="B27:D27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B26:D26"/>
    <mergeCell ref="E26:F26"/>
    <mergeCell ref="G26:I26"/>
    <mergeCell ref="B20:D20"/>
    <mergeCell ref="B14:D14"/>
    <mergeCell ref="E14:F14"/>
    <mergeCell ref="G14:I14"/>
    <mergeCell ref="B25:D25"/>
    <mergeCell ref="E25:F25"/>
    <mergeCell ref="G25:I25"/>
    <mergeCell ref="B17:D17"/>
    <mergeCell ref="E17:F17"/>
    <mergeCell ref="G17:I17"/>
    <mergeCell ref="E21:F21"/>
    <mergeCell ref="E20:F20"/>
    <mergeCell ref="G20:I2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5" sqref="I5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3" t="s">
        <v>0</v>
      </c>
      <c r="C1" s="233"/>
      <c r="D1" s="5"/>
      <c r="E1" s="5"/>
      <c r="F1" s="5"/>
    </row>
    <row r="2" spans="1:6" ht="27.95" customHeight="1">
      <c r="A2" s="4"/>
      <c r="B2" s="234" t="s">
        <v>318</v>
      </c>
      <c r="C2" s="234"/>
      <c r="D2" s="234"/>
      <c r="E2" s="234"/>
      <c r="F2" s="234"/>
    </row>
    <row r="3" spans="1:6" ht="42.75" customHeight="1">
      <c r="B3" s="224" t="s">
        <v>45</v>
      </c>
      <c r="C3" s="225"/>
      <c r="D3" s="225"/>
      <c r="E3" s="225"/>
      <c r="F3" s="225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2026-08-05T10:51:51Z</cp:lastPrinted>
  <dcterms:created xsi:type="dcterms:W3CDTF">2024-09-12T06:50:39Z</dcterms:created>
  <dcterms:modified xsi:type="dcterms:W3CDTF">2026-08-05T10:51:56Z</dcterms:modified>
</cp:coreProperties>
</file>